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9200" windowHeight="7035"/>
  </bookViews>
  <sheets>
    <sheet name="ефективність" sheetId="4" r:id="rId1"/>
    <sheet name="Лист2" sheetId="2" r:id="rId2"/>
    <sheet name="Лист3" sheetId="3" r:id="rId3"/>
  </sheets>
  <definedNames>
    <definedName name="_xlnm.Print_Area" localSheetId="0">ефективність!$A$1:$C$35</definedName>
  </definedNames>
  <calcPr calcId="145621"/>
</workbook>
</file>

<file path=xl/calcChain.xml><?xml version="1.0" encoding="utf-8"?>
<calcChain xmlns="http://schemas.openxmlformats.org/spreadsheetml/2006/main">
  <c r="C13" i="4" l="1"/>
  <c r="C28" i="4" l="1"/>
  <c r="C26" i="4"/>
  <c r="C27" i="4" l="1"/>
  <c r="C31" i="4" s="1"/>
  <c r="C14" i="4"/>
  <c r="C24" i="4"/>
  <c r="C17" i="4" l="1"/>
  <c r="C15" i="4"/>
  <c r="C16" i="4"/>
  <c r="C32" i="4"/>
  <c r="C35" i="4" s="1"/>
  <c r="C33" i="4" l="1"/>
  <c r="C34" i="4"/>
</calcChain>
</file>

<file path=xl/sharedStrings.xml><?xml version="1.0" encoding="utf-8"?>
<sst xmlns="http://schemas.openxmlformats.org/spreadsheetml/2006/main" count="57" uniqueCount="41">
  <si>
    <t>Показники</t>
  </si>
  <si>
    <t>КПКВК 2751390 «Надання пільгових довготермінових кредитів молодим сім’ям та одиноким молодим громадянам на будівництво (реконструкцію) та придбання житла»</t>
  </si>
  <si>
    <t>Розрахунок</t>
  </si>
  <si>
    <t>Середній розмір річного пільгового довгострокового кредиту, тис. грн.</t>
  </si>
  <si>
    <t>Постанова КМУ від 24.10.2012 № 967 (додаток 3)</t>
  </si>
  <si>
    <t>КПКВК 2751190 «Надання державної підтримки для будівництва (придбання) доступного житла »</t>
  </si>
  <si>
    <t>Середня площа придбаного житла у розрахунку на 1 сім'ю, кв. м</t>
  </si>
  <si>
    <t>Площа житла, на будівництво (реконструкцію) та придбання якого спрямовуються кошти кредитування, кв. м</t>
  </si>
  <si>
    <t>Залучено коштів населення (власні внески) відповідно до кредитних договорів, тис. грн.</t>
  </si>
  <si>
    <t>Прогнозний обсяг видатків * 6% (власні внески громадян) / 94%</t>
  </si>
  <si>
    <t>Прогнозний обсяг видатків / Прогнозна кількість пільгових довготермінових кредитів, наданих з державного бюджету</t>
  </si>
  <si>
    <t>Середній розмір державної підтримки, тис. грн.</t>
  </si>
  <si>
    <t>Площа житла, на будівництво (придбання) якого спрямовуються кошти державної підтримки, кв. м</t>
  </si>
  <si>
    <t>Прогнозний обсяг видатків / Середній розмір державної підтримки</t>
  </si>
  <si>
    <t>Середня вартість 1 кв. м житла, грн.</t>
  </si>
  <si>
    <t xml:space="preserve"> Опосередкована вартість 1 кв. м житла відповідно до наказу Мінрегіону від 01.02.2017 №14 з урахованням щорічного збільшення на 20% </t>
  </si>
  <si>
    <t>Середня вартість 1 кв. м житла * Середня площа придбаного житла у розрахунку на 1 сім'ю * 40% (середній % державної підтримки з урахуванням надання державної підтримки учасникам АТО та внутрішьо переміщеним особам відповідно до Закону України від 16.03.2017 №1954-VIII у розмірі 50%, а також іншим громадянам у розмірі 30%)</t>
  </si>
  <si>
    <t>Прогнозний обсяг видатків державного бюджету, тис. грн.</t>
  </si>
  <si>
    <t>Прогнозна кількість сімей, які будуть забезпечені власним житлом, од.</t>
  </si>
  <si>
    <t>Прогнозний обсяг видатків державного бюджету +  Залучено коштів населення(власні внески громадян)</t>
  </si>
  <si>
    <t>Прогнозний обсяг видатків державного бюджету +  Залучено коштів населення (власні внески громадян)</t>
  </si>
  <si>
    <t>Орієнтовний розмір кошторисної заробітної плати, який враховується у 2017 році при визначенні вартості будівництва об'єктів, що споруджуються із залученням бюджетних коштів, грн.</t>
  </si>
  <si>
    <t>Кількість робочих місць, які будуть створені у будівельній галузі, од.</t>
  </si>
  <si>
    <t>Орієнтовно, залучення 1 грн. інвестицій у будівельну галузь дає 5-6 грн. залучення коштів в інші галузі народного господарства</t>
  </si>
  <si>
    <t>Залучено коштів населення (власні внески) відповідно до договорів державної підтримки, тис. грн.</t>
  </si>
  <si>
    <t>Прогнозний обсяг інвестицій у будівельну галузь, тис. грн.</t>
  </si>
  <si>
    <t>Прогнозний обсяг повернення у вигляді податків, зборів та єдиного соціального внеску, тис.грн.</t>
  </si>
  <si>
    <t>Середня площа придбаного житла у розрахунку на 1 сім'ю (62,5 кв. м) * Прогнозна кількість сімей, яким надана державна підтримка для будівництва (придбання) доступного житла</t>
  </si>
  <si>
    <t>(Середня вартість 1 кв. м житла * Середня площа придбаного житла у розрахунку на 1 сім'ю (62,5 кв. м) -- Середній розмір державної підтримки) * Прогнозна кількість сімей, яким надана державна підтримка для будівництва (придбання) доступного житла</t>
  </si>
  <si>
    <t>Середня площа придбаного житла у розрахунку на 1 сім'ю (62,5 кв. м)* Прогнозна кількість пільгових довготермінових кредитів, наданих з державного бюджету</t>
  </si>
  <si>
    <t>Обсяг коштів, залучених до суміжних галузей народного господарства, тис. грн.</t>
  </si>
  <si>
    <t>Мінімальний</t>
  </si>
  <si>
    <t>додаткові показники ефективності</t>
  </si>
  <si>
    <t>Лист Мінрегіонбуду від 03.04.2017 № 7/15-3463</t>
  </si>
  <si>
    <t>Орієнтовно 26,2% обсягу інвестицій в будівельну галузь</t>
  </si>
  <si>
    <t>Ризик виникнення зобов'язань за державними коштами</t>
  </si>
  <si>
    <t xml:space="preserve"> Житло забезпечене іпотекою</t>
  </si>
  <si>
    <t>2017 рік</t>
  </si>
  <si>
    <t>Розрахунок соціально-економічних показників ефективності залучення бюджетних коштів на реалізацію програм                                                        у 2017 році</t>
  </si>
  <si>
    <t xml:space="preserve">Відношення обсягу фінансових ресурсів з державного бюджету на надання пільгових довгострокових кредитів до середнього розміру пільгового кредиту </t>
  </si>
  <si>
    <t xml:space="preserve">1000 000 / 500 250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</si>
</sst>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6" x14ac:knownFonts="1">
    <font>
      <sz val="12"/>
      <color theme="1"/>
      <name val="Times New Roman"/>
      <family val="2"/>
      <charset val="204"/>
    </font>
    <font>
      <b/>
      <sz val="12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horizontal="center"/>
    </xf>
    <xf numFmtId="164" fontId="0" fillId="0" borderId="1" xfId="0" applyNumberFormat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/>
    </xf>
    <xf numFmtId="0" fontId="0" fillId="0" borderId="9" xfId="0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0" fillId="0" borderId="4" xfId="0" applyBorder="1" applyAlignment="1">
      <alignment horizontal="left" vertical="top" wrapText="1"/>
    </xf>
    <xf numFmtId="0" fontId="2" fillId="0" borderId="1" xfId="0" applyFont="1" applyBorder="1" applyAlignment="1">
      <alignment horizontal="left" vertical="center" wrapText="1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center"/>
    </xf>
    <xf numFmtId="164" fontId="0" fillId="0" borderId="3" xfId="0" applyNumberForma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 wrapText="1"/>
    </xf>
    <xf numFmtId="3" fontId="0" fillId="2" borderId="1" xfId="0" applyNumberFormat="1" applyFill="1" applyBorder="1" applyAlignment="1">
      <alignment horizontal="center" vertical="center"/>
    </xf>
    <xf numFmtId="164" fontId="0" fillId="2" borderId="3" xfId="0" applyNumberForma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left" vertical="top" wrapText="1"/>
    </xf>
    <xf numFmtId="0" fontId="2" fillId="0" borderId="1" xfId="0" applyFont="1" applyBorder="1" applyAlignment="1">
      <alignment horizontal="left" vertical="center" wrapText="1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3" fontId="0" fillId="0" borderId="13" xfId="0" applyNumberFormat="1" applyBorder="1" applyAlignment="1">
      <alignment vertical="center"/>
    </xf>
    <xf numFmtId="0" fontId="0" fillId="0" borderId="14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164" fontId="0" fillId="0" borderId="1" xfId="0" applyNumberForma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tabSelected="1" view="pageBreakPreview" zoomScale="96" zoomScaleNormal="96" zoomScaleSheetLayoutView="96" workbookViewId="0">
      <selection activeCell="E10" sqref="E10"/>
    </sheetView>
  </sheetViews>
  <sheetFormatPr defaultRowHeight="15.75" x14ac:dyDescent="0.25"/>
  <cols>
    <col min="1" max="1" width="44.75" customWidth="1"/>
    <col min="2" max="2" width="48.625" customWidth="1"/>
    <col min="3" max="3" width="13.75" style="1" customWidth="1"/>
    <col min="4" max="4" width="13.25" customWidth="1"/>
    <col min="5" max="5" width="12.625" customWidth="1"/>
    <col min="6" max="6" width="11.875" style="21" customWidth="1"/>
  </cols>
  <sheetData>
    <row r="1" spans="1:6" ht="34.9" customHeight="1" x14ac:dyDescent="0.25">
      <c r="A1" s="26" t="s">
        <v>38</v>
      </c>
      <c r="B1" s="26"/>
      <c r="C1" s="26"/>
      <c r="F1"/>
    </row>
    <row r="2" spans="1:6" ht="16.5" thickBot="1" x14ac:dyDescent="0.3">
      <c r="F2"/>
    </row>
    <row r="3" spans="1:6" ht="21.6" customHeight="1" thickBot="1" x14ac:dyDescent="0.3">
      <c r="A3" s="4" t="s">
        <v>0</v>
      </c>
      <c r="B3" s="5" t="s">
        <v>2</v>
      </c>
      <c r="C3" s="6" t="s">
        <v>37</v>
      </c>
      <c r="F3"/>
    </row>
    <row r="4" spans="1:6" ht="69.75" customHeight="1" thickBot="1" x14ac:dyDescent="0.3">
      <c r="A4" s="24" t="s">
        <v>1</v>
      </c>
      <c r="B4" s="25"/>
      <c r="C4" s="25"/>
      <c r="F4"/>
    </row>
    <row r="5" spans="1:6" ht="30.6" customHeight="1" x14ac:dyDescent="0.25">
      <c r="A5" s="13" t="s">
        <v>17</v>
      </c>
      <c r="B5" s="14"/>
      <c r="C5" s="15">
        <v>1000000</v>
      </c>
      <c r="F5"/>
    </row>
    <row r="6" spans="1:6" ht="61.15" customHeight="1" x14ac:dyDescent="0.25">
      <c r="A6" s="22" t="s">
        <v>18</v>
      </c>
      <c r="B6" s="23" t="s">
        <v>39</v>
      </c>
      <c r="C6" s="16">
        <v>1999</v>
      </c>
      <c r="F6"/>
    </row>
    <row r="7" spans="1:6" ht="23.45" customHeight="1" x14ac:dyDescent="0.25">
      <c r="A7" s="22"/>
      <c r="B7" s="23"/>
      <c r="C7" s="17" t="s">
        <v>40</v>
      </c>
      <c r="F7"/>
    </row>
    <row r="8" spans="1:6" ht="45" hidden="1" x14ac:dyDescent="0.25">
      <c r="A8" s="11" t="s">
        <v>3</v>
      </c>
      <c r="B8" s="12" t="s">
        <v>10</v>
      </c>
      <c r="C8" s="2">
        <v>500</v>
      </c>
      <c r="F8"/>
    </row>
    <row r="9" spans="1:6" ht="31.5" hidden="1" x14ac:dyDescent="0.25">
      <c r="A9" s="11" t="s">
        <v>6</v>
      </c>
      <c r="B9" s="9" t="s">
        <v>4</v>
      </c>
      <c r="C9" s="2">
        <v>62.5</v>
      </c>
      <c r="F9"/>
    </row>
    <row r="10" spans="1:6" ht="63.75" customHeight="1" x14ac:dyDescent="0.25">
      <c r="A10" s="11" t="s">
        <v>7</v>
      </c>
      <c r="B10" s="12" t="s">
        <v>29</v>
      </c>
      <c r="C10" s="31">
        <v>124957.6</v>
      </c>
      <c r="F10"/>
    </row>
    <row r="11" spans="1:6" ht="64.150000000000006" customHeight="1" thickBot="1" x14ac:dyDescent="0.3">
      <c r="A11" s="8" t="s">
        <v>21</v>
      </c>
      <c r="B11" s="10" t="s">
        <v>33</v>
      </c>
      <c r="C11" s="3">
        <v>5500</v>
      </c>
      <c r="F11"/>
    </row>
    <row r="12" spans="1:6" ht="29.45" customHeight="1" thickBot="1" x14ac:dyDescent="0.3">
      <c r="A12" s="27" t="s">
        <v>32</v>
      </c>
      <c r="B12" s="27"/>
      <c r="C12" s="27"/>
      <c r="F12"/>
    </row>
    <row r="13" spans="1:6" ht="34.5" customHeight="1" x14ac:dyDescent="0.25">
      <c r="A13" s="13" t="s">
        <v>8</v>
      </c>
      <c r="B13" s="20" t="s">
        <v>9</v>
      </c>
      <c r="C13" s="15">
        <f>C5*6/94</f>
        <v>63829.787234042553</v>
      </c>
      <c r="F13"/>
    </row>
    <row r="14" spans="1:6" ht="31.9" customHeight="1" x14ac:dyDescent="0.25">
      <c r="A14" s="11" t="s">
        <v>25</v>
      </c>
      <c r="B14" s="9" t="s">
        <v>20</v>
      </c>
      <c r="C14" s="7">
        <f>C5+C13</f>
        <v>1063829.7872340425</v>
      </c>
      <c r="F14"/>
    </row>
    <row r="15" spans="1:6" ht="31.5" x14ac:dyDescent="0.25">
      <c r="A15" s="11" t="s">
        <v>22</v>
      </c>
      <c r="B15" s="12"/>
      <c r="C15" s="16">
        <f>C14*1000*15.2/100/12/5500</f>
        <v>2450.0322372662795</v>
      </c>
      <c r="F15"/>
    </row>
    <row r="16" spans="1:6" ht="31.5" x14ac:dyDescent="0.25">
      <c r="A16" s="11" t="s">
        <v>26</v>
      </c>
      <c r="B16" s="12" t="s">
        <v>34</v>
      </c>
      <c r="C16" s="2">
        <f>(C14*26.2)/100</f>
        <v>278723.40425531915</v>
      </c>
      <c r="F16"/>
    </row>
    <row r="17" spans="1:6" ht="39.6" customHeight="1" x14ac:dyDescent="0.25">
      <c r="A17" s="11" t="s">
        <v>30</v>
      </c>
      <c r="B17" s="12" t="s">
        <v>23</v>
      </c>
      <c r="C17" s="2">
        <f>C14*6</f>
        <v>6382978.7234042548</v>
      </c>
      <c r="F17"/>
    </row>
    <row r="18" spans="1:6" ht="32.25" thickBot="1" x14ac:dyDescent="0.3">
      <c r="A18" s="8" t="s">
        <v>35</v>
      </c>
      <c r="B18" s="10" t="s">
        <v>36</v>
      </c>
      <c r="C18" s="28" t="s">
        <v>31</v>
      </c>
      <c r="F18"/>
    </row>
    <row r="19" spans="1:6" ht="19.899999999999999" customHeight="1" x14ac:dyDescent="0.25">
      <c r="A19" s="29"/>
      <c r="B19" s="29"/>
      <c r="C19" s="29"/>
      <c r="F19"/>
    </row>
    <row r="20" spans="1:6" ht="45.6" customHeight="1" thickBot="1" x14ac:dyDescent="0.3">
      <c r="A20" s="30"/>
      <c r="B20" s="30"/>
      <c r="C20" s="30"/>
      <c r="F20"/>
    </row>
    <row r="21" spans="1:6" ht="22.15" customHeight="1" thickBot="1" x14ac:dyDescent="0.3">
      <c r="A21" s="4" t="s">
        <v>0</v>
      </c>
      <c r="B21" s="5" t="s">
        <v>2</v>
      </c>
      <c r="C21" s="6" t="s">
        <v>37</v>
      </c>
      <c r="F21"/>
    </row>
    <row r="22" spans="1:6" ht="30" customHeight="1" thickBot="1" x14ac:dyDescent="0.3">
      <c r="A22" s="24" t="s">
        <v>5</v>
      </c>
      <c r="B22" s="25"/>
      <c r="C22" s="25"/>
      <c r="F22"/>
    </row>
    <row r="23" spans="1:6" ht="31.9" customHeight="1" x14ac:dyDescent="0.25">
      <c r="A23" s="13" t="s">
        <v>17</v>
      </c>
      <c r="B23" s="14"/>
      <c r="C23" s="19">
        <v>1000000</v>
      </c>
      <c r="F23"/>
    </row>
    <row r="24" spans="1:6" ht="31.5" x14ac:dyDescent="0.25">
      <c r="A24" s="11" t="s">
        <v>18</v>
      </c>
      <c r="B24" s="12" t="s">
        <v>13</v>
      </c>
      <c r="C24" s="18">
        <f>C23/C27*1000</f>
        <v>3479.1079567198981</v>
      </c>
      <c r="F24"/>
    </row>
    <row r="25" spans="1:6" ht="31.5" hidden="1" x14ac:dyDescent="0.25">
      <c r="A25" s="11" t="s">
        <v>6</v>
      </c>
      <c r="B25" s="9" t="s">
        <v>4</v>
      </c>
      <c r="C25" s="7">
        <v>62.5</v>
      </c>
      <c r="F25"/>
    </row>
    <row r="26" spans="1:6" ht="45" hidden="1" x14ac:dyDescent="0.25">
      <c r="A26" s="11" t="s">
        <v>14</v>
      </c>
      <c r="B26" s="9" t="s">
        <v>15</v>
      </c>
      <c r="C26" s="18">
        <f>9581*1.2</f>
        <v>11497.199999999999</v>
      </c>
      <c r="F26"/>
    </row>
    <row r="27" spans="1:6" ht="105" hidden="1" x14ac:dyDescent="0.25">
      <c r="A27" s="11" t="s">
        <v>11</v>
      </c>
      <c r="B27" s="12" t="s">
        <v>16</v>
      </c>
      <c r="C27" s="7">
        <f>C26*C25*0.4</f>
        <v>287429.99999999994</v>
      </c>
      <c r="F27"/>
    </row>
    <row r="28" spans="1:6" ht="56.45" customHeight="1" x14ac:dyDescent="0.25">
      <c r="A28" s="11" t="s">
        <v>12</v>
      </c>
      <c r="B28" s="12" t="s">
        <v>27</v>
      </c>
      <c r="C28" s="2">
        <f>3479*62.5</f>
        <v>217437.5</v>
      </c>
      <c r="F28"/>
    </row>
    <row r="29" spans="1:6" ht="63.6" customHeight="1" thickBot="1" x14ac:dyDescent="0.3">
      <c r="A29" s="8" t="s">
        <v>21</v>
      </c>
      <c r="B29" s="10" t="s">
        <v>33</v>
      </c>
      <c r="C29" s="3">
        <v>5500</v>
      </c>
      <c r="F29"/>
    </row>
    <row r="30" spans="1:6" ht="27.6" customHeight="1" thickBot="1" x14ac:dyDescent="0.3">
      <c r="A30" s="27" t="s">
        <v>32</v>
      </c>
      <c r="B30" s="27"/>
      <c r="C30" s="27"/>
      <c r="F30"/>
    </row>
    <row r="31" spans="1:6" ht="72" customHeight="1" x14ac:dyDescent="0.25">
      <c r="A31" s="13" t="s">
        <v>24</v>
      </c>
      <c r="B31" s="20" t="s">
        <v>28</v>
      </c>
      <c r="C31" s="15">
        <f>(C26*C25-C27)*C24/1000</f>
        <v>1500000.0000000002</v>
      </c>
      <c r="F31"/>
    </row>
    <row r="32" spans="1:6" ht="31.9" customHeight="1" x14ac:dyDescent="0.25">
      <c r="A32" s="11" t="s">
        <v>25</v>
      </c>
      <c r="B32" s="9" t="s">
        <v>19</v>
      </c>
      <c r="C32" s="7">
        <f>C23+C31</f>
        <v>2500000</v>
      </c>
      <c r="F32"/>
    </row>
    <row r="33" spans="1:6" ht="31.5" x14ac:dyDescent="0.25">
      <c r="A33" s="11" t="s">
        <v>22</v>
      </c>
      <c r="B33" s="12"/>
      <c r="C33" s="16">
        <f>C32*1000*15.2/100/12/5500</f>
        <v>5757.575757575758</v>
      </c>
      <c r="F33"/>
    </row>
    <row r="34" spans="1:6" ht="31.5" x14ac:dyDescent="0.25">
      <c r="A34" s="11" t="s">
        <v>26</v>
      </c>
      <c r="B34" s="12" t="s">
        <v>34</v>
      </c>
      <c r="C34" s="2">
        <f>(C32*26.2)/100</f>
        <v>655000</v>
      </c>
      <c r="F34"/>
    </row>
    <row r="35" spans="1:6" ht="45.75" thickBot="1" x14ac:dyDescent="0.3">
      <c r="A35" s="8" t="s">
        <v>30</v>
      </c>
      <c r="B35" s="10" t="s">
        <v>23</v>
      </c>
      <c r="C35" s="3">
        <f>C32*6</f>
        <v>15000000</v>
      </c>
      <c r="F35"/>
    </row>
  </sheetData>
  <mergeCells count="3">
    <mergeCell ref="A19:C20"/>
    <mergeCell ref="A6:A7"/>
    <mergeCell ref="B6:B7"/>
  </mergeCells>
  <printOptions horizontalCentered="1"/>
  <pageMargins left="0.11811023622047245" right="0.11811023622047245" top="0.5" bottom="0.39370078740157483" header="0.31496062992125984" footer="0.31496062992125984"/>
  <pageSetup paperSize="9" scale="70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ефективність</vt:lpstr>
      <vt:lpstr>Лист2</vt:lpstr>
      <vt:lpstr>Лист3</vt:lpstr>
      <vt:lpstr>ефективність!Область_печати</vt:lpstr>
    </vt:vector>
  </TitlesOfParts>
  <Company>Computer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Горбатюк Ганна Ігорівна</dc:creator>
  <cp:lastModifiedBy>Бундзило Людмила Анатоліївна</cp:lastModifiedBy>
  <cp:lastPrinted>2017-05-12T08:52:39Z</cp:lastPrinted>
  <dcterms:created xsi:type="dcterms:W3CDTF">2017-03-07T08:58:58Z</dcterms:created>
  <dcterms:modified xsi:type="dcterms:W3CDTF">2017-05-12T08:56:22Z</dcterms:modified>
</cp:coreProperties>
</file>