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vliuk-P\Desktop\Тимчасова\5163\"/>
    </mc:Choice>
  </mc:AlternateContent>
  <bookViews>
    <workbookView xWindow="0" yWindow="495" windowWidth="28800" windowHeight="15975"/>
  </bookViews>
  <sheets>
    <sheet name="TP_dod_1" sheetId="2" r:id="rId1"/>
  </sheets>
  <definedNames>
    <definedName name="_xlnm.Print_Titles" localSheetId="0">TP_dod_1!$4:$5</definedName>
    <definedName name="_xlnm.Print_Area" localSheetId="0">TP_dod_1!$A$1:$K$23</definedName>
  </definedNames>
  <calcPr calcId="191029"/>
</workbook>
</file>

<file path=xl/calcChain.xml><?xml version="1.0" encoding="utf-8"?>
<calcChain xmlns="http://schemas.openxmlformats.org/spreadsheetml/2006/main">
  <c r="J14" i="2" l="1"/>
  <c r="G13" i="2"/>
  <c r="F13" i="2" s="1"/>
  <c r="I13" i="2" s="1"/>
  <c r="G8" i="2"/>
  <c r="F8" i="2"/>
  <c r="I8" i="2" s="1"/>
  <c r="F7" i="2"/>
  <c r="I7" i="2" s="1"/>
  <c r="G7" i="2"/>
  <c r="J8" i="2"/>
  <c r="F9" i="2"/>
  <c r="G12" i="2"/>
  <c r="J12" i="2" s="1"/>
  <c r="G11" i="2"/>
  <c r="J11" i="2" s="1"/>
  <c r="F12" i="2"/>
  <c r="I12" i="2" s="1"/>
  <c r="F11" i="2"/>
  <c r="I11" i="2" s="1"/>
  <c r="F14" i="2"/>
  <c r="I14" i="2" s="1"/>
  <c r="G9" i="2"/>
  <c r="J9" i="2" s="1"/>
  <c r="I9" i="2"/>
  <c r="F10" i="2"/>
  <c r="I10" i="2" s="1"/>
  <c r="G10" i="2"/>
  <c r="J6" i="2"/>
  <c r="K7" i="2"/>
  <c r="K8" i="2"/>
  <c r="K9" i="2"/>
  <c r="K10" i="2"/>
  <c r="J7" i="2"/>
  <c r="J10" i="2"/>
  <c r="K6" i="2"/>
  <c r="I6" i="2"/>
  <c r="J13" i="2" l="1"/>
</calcChain>
</file>

<file path=xl/sharedStrings.xml><?xml version="1.0" encoding="utf-8"?>
<sst xmlns="http://schemas.openxmlformats.org/spreadsheetml/2006/main" count="45" uniqueCount="38">
  <si>
    <t>Всього</t>
  </si>
  <si>
    <t>Коди</t>
  </si>
  <si>
    <t>Зміни, що пропонуються</t>
  </si>
  <si>
    <t>Всього:</t>
  </si>
  <si>
    <t xml:space="preserve">Найменування згідно з відомчою і програмною класифікаціями 
видатків та кредитування державного бюджету </t>
  </si>
  <si>
    <t>загальний 
фонд</t>
  </si>
  <si>
    <t>спеціальний 
фонд</t>
  </si>
  <si>
    <t>(тис. грн)</t>
  </si>
  <si>
    <t>Затверджено Законом</t>
  </si>
  <si>
    <t>Проєкт з урахуванням 
запропонованих змін</t>
  </si>
  <si>
    <t>Народні депутати України</t>
  </si>
  <si>
    <t>3110000</t>
  </si>
  <si>
    <t>Державне агентство автомобільних доріг України</t>
  </si>
  <si>
    <t>3111000</t>
  </si>
  <si>
    <t>Апарат Державного агентства автомобільних доріг України</t>
  </si>
  <si>
    <t>Міністерство розвитку економіки, торгівлі та сільського господарства України</t>
  </si>
  <si>
    <t>Апарат Міністерства розвитку економіки, торгівлі та сільського господарства України</t>
  </si>
  <si>
    <t>Державна служба України з питань геодезії, картографії та кадастру</t>
  </si>
  <si>
    <t>Керівництво та управління у сфері геодезії, картографії та кадастру</t>
  </si>
  <si>
    <t>1200000</t>
  </si>
  <si>
    <t>1201000</t>
  </si>
  <si>
    <t>1202000</t>
  </si>
  <si>
    <t>1202010</t>
  </si>
  <si>
    <t>Керівництво та управління у сфері будівництва, ремонту та утримання автомобільних доріг</t>
  </si>
  <si>
    <t>3111010</t>
  </si>
  <si>
    <t>311____</t>
  </si>
  <si>
    <t>ПОРІВНЯЛЬНА ТАБЛИЦЯ
змін видатків Державного бюджету України на 2021 рік</t>
  </si>
  <si>
    <t>Міністерство фінансів України (загальнодержавні видатки та кредитування)</t>
  </si>
  <si>
    <t>3510000</t>
  </si>
  <si>
    <t>3511000</t>
  </si>
  <si>
    <t xml:space="preserve">Обслуговування державного боргу </t>
  </si>
  <si>
    <t>3511350</t>
  </si>
  <si>
    <t>Формування статутного капіталу акціонерного товариства, яке провадить діяльність у сфері фінансування розвитку мережі автомобільних доріг, підвищення безпеки руху, швидкості, комфортності та економічності перевезень пасажирів і вантажів автомобільним транспортом; поліпшення транспортно-експлуатаційного стану автомобільних доріг, мостів та дорожньої інфраструктури; поліпшення технічних показників, підвищення конкурентоспроможності автомобільних доріг щодо забезпечення транзитних перевезень і розвитку автомобільного туризму; сприяння інвестиційному, соціально-економічному та екологічно збалансованому розвитку держави, а також проектування й розбудова: мережі метрополітену, в тому числі – легкорейкового метро та швидкісного трамваю; мережі регіональних авіа-хабів (аеропортів); мережі приміського та швидкісного залізничного сполучення</t>
  </si>
  <si>
    <t>Орест САЛАМАХА</t>
  </si>
  <si>
    <t>Ігор МОЛОТОК</t>
  </si>
  <si>
    <t>Олена ШУЛЯК</t>
  </si>
  <si>
    <t>Арсеній ПУШКАРЕНКО</t>
  </si>
  <si>
    <t>Олександр ТРУХІН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</si>
</sst>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грн.&quot;;\-#,##0\ &quot;грн.&quot;"/>
    <numFmt numFmtId="165" formatCode="_-* #,##0.00\ _г_р_н_._-;\-* #,##0.00\ _г_р_н_._-;_-* &quot;-&quot;??\ _г_р_н_._-;_-@_-"/>
    <numFmt numFmtId="166" formatCode="_-* #,##0.00_р_._-;\-* #,##0.00_р_._-;_-* &quot;-&quot;??_р_._-;_-@_-"/>
    <numFmt numFmtId="167" formatCode="#,##0.0"/>
    <numFmt numFmtId="168" formatCode="_-* #,##0\ _р_._-;\-* #,##0\ _р_._-;_-* &quot;-&quot;\ _р_._-;_-@_-"/>
    <numFmt numFmtId="169" formatCode="_-* #,##0.00\ _р_._-;\-* #,##0.00\ _р_._-;_-* &quot;-&quot;??\ _р_._-;_-@_-"/>
  </numFmts>
  <fonts count="55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  <charset val="204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 Cyr"/>
      <family val="2"/>
      <charset val="204"/>
    </font>
    <font>
      <sz val="10"/>
      <name val="Courier New"/>
      <family val="3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10"/>
      <name val="Calibri"/>
      <family val="2"/>
      <charset val="204"/>
    </font>
    <font>
      <sz val="10"/>
      <name val="Helv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52"/>
      <name val="Arial Cyr"/>
      <family val="2"/>
      <charset val="204"/>
    </font>
    <font>
      <sz val="11"/>
      <color indexed="19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0"/>
      <color indexed="17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13" borderId="0" applyNumberFormat="0" applyBorder="0" applyAlignment="0" applyProtection="0"/>
    <xf numFmtId="0" fontId="1" fillId="3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3" fillId="21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4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6" fillId="13" borderId="1" applyNumberFormat="0" applyAlignment="0" applyProtection="0"/>
    <xf numFmtId="0" fontId="7" fillId="11" borderId="2" applyNumberFormat="0" applyAlignment="0" applyProtection="0"/>
    <xf numFmtId="0" fontId="8" fillId="26" borderId="2" applyNumberFormat="0" applyAlignment="0" applyProtection="0"/>
    <xf numFmtId="0" fontId="7" fillId="26" borderId="2" applyNumberFormat="0" applyAlignment="0" applyProtection="0"/>
    <xf numFmtId="0" fontId="9" fillId="11" borderId="1" applyNumberFormat="0" applyAlignment="0" applyProtection="0"/>
    <xf numFmtId="0" fontId="10" fillId="26" borderId="1" applyNumberFormat="0" applyAlignment="0" applyProtection="0"/>
    <xf numFmtId="0" fontId="9" fillId="26" borderId="1" applyNumberFormat="0" applyAlignment="0" applyProtection="0"/>
    <xf numFmtId="0" fontId="11" fillId="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>
      <alignment vertical="top"/>
    </xf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19" fillId="0" borderId="10" applyNumberFormat="0" applyFill="0" applyAlignment="0" applyProtection="0"/>
    <xf numFmtId="0" fontId="21" fillId="27" borderId="11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6" borderId="1" applyNumberFormat="0" applyAlignment="0" applyProtection="0"/>
    <xf numFmtId="0" fontId="5" fillId="0" borderId="0"/>
    <xf numFmtId="0" fontId="1" fillId="0" borderId="0"/>
    <xf numFmtId="0" fontId="19" fillId="0" borderId="12" applyNumberFormat="0" applyFill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13" applyNumberFormat="0" applyFont="0" applyAlignment="0" applyProtection="0"/>
    <xf numFmtId="0" fontId="5" fillId="7" borderId="13" applyNumberFormat="0" applyFont="0" applyAlignment="0" applyProtection="0"/>
    <xf numFmtId="0" fontId="30" fillId="7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6" borderId="2" applyNumberFormat="0" applyAlignment="0" applyProtection="0"/>
    <xf numFmtId="0" fontId="31" fillId="0" borderId="14" applyNumberFormat="0" applyFill="0" applyAlignment="0" applyProtection="0"/>
    <xf numFmtId="0" fontId="32" fillId="13" borderId="0" applyNumberFormat="0" applyBorder="0" applyAlignment="0" applyProtection="0"/>
    <xf numFmtId="0" fontId="25" fillId="0" borderId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36">
    <xf numFmtId="0" fontId="0" fillId="0" borderId="0" xfId="0"/>
    <xf numFmtId="0" fontId="38" fillId="0" borderId="0" xfId="113" applyFont="1" applyAlignment="1">
      <alignment horizontal="center" vertical="top"/>
    </xf>
    <xf numFmtId="0" fontId="38" fillId="0" borderId="0" xfId="113" applyFont="1" applyAlignment="1">
      <alignment vertical="top" wrapText="1"/>
    </xf>
    <xf numFmtId="0" fontId="38" fillId="0" borderId="0" xfId="113" applyFont="1">
      <alignment vertical="top"/>
    </xf>
    <xf numFmtId="0" fontId="39" fillId="0" borderId="0" xfId="113" applyFont="1">
      <alignment vertical="top"/>
    </xf>
    <xf numFmtId="167" fontId="41" fillId="0" borderId="0" xfId="113" applyNumberFormat="1" applyFont="1">
      <alignment vertical="top"/>
    </xf>
    <xf numFmtId="0" fontId="39" fillId="0" borderId="0" xfId="113" applyFont="1" applyAlignment="1">
      <alignment horizontal="center" vertical="top"/>
    </xf>
    <xf numFmtId="0" fontId="39" fillId="0" borderId="0" xfId="113" applyFont="1" applyAlignment="1">
      <alignment vertical="top" wrapText="1"/>
    </xf>
    <xf numFmtId="0" fontId="49" fillId="0" borderId="0" xfId="113" applyFont="1" applyAlignment="1">
      <alignment horizontal="right" vertical="top"/>
    </xf>
    <xf numFmtId="167" fontId="44" fillId="0" borderId="0" xfId="0" applyNumberFormat="1" applyFont="1" applyFill="1" applyBorder="1" applyAlignment="1" applyProtection="1">
      <alignment vertical="top"/>
    </xf>
    <xf numFmtId="0" fontId="44" fillId="0" borderId="15" xfId="0" applyNumberFormat="1" applyFont="1" applyFill="1" applyBorder="1" applyAlignment="1" applyProtection="1">
      <alignment horizontal="center" vertical="top"/>
    </xf>
    <xf numFmtId="0" fontId="45" fillId="0" borderId="15" xfId="0" applyNumberFormat="1" applyFont="1" applyFill="1" applyBorder="1" applyAlignment="1" applyProtection="1">
      <alignment horizontal="center" vertical="top"/>
    </xf>
    <xf numFmtId="0" fontId="50" fillId="0" borderId="15" xfId="0" applyNumberFormat="1" applyFont="1" applyFill="1" applyBorder="1" applyAlignment="1" applyProtection="1">
      <alignment horizontal="center" vertical="top"/>
    </xf>
    <xf numFmtId="0" fontId="43" fillId="0" borderId="16" xfId="113" applyFont="1" applyBorder="1" applyAlignment="1">
      <alignment horizontal="center" vertical="center" wrapText="1"/>
    </xf>
    <xf numFmtId="0" fontId="44" fillId="0" borderId="15" xfId="0" applyNumberFormat="1" applyFont="1" applyFill="1" applyBorder="1" applyAlignment="1" applyProtection="1">
      <alignment vertical="top" wrapText="1"/>
    </xf>
    <xf numFmtId="0" fontId="45" fillId="0" borderId="15" xfId="0" applyNumberFormat="1" applyFont="1" applyFill="1" applyBorder="1" applyAlignment="1" applyProtection="1">
      <alignment vertical="top" wrapText="1"/>
    </xf>
    <xf numFmtId="0" fontId="50" fillId="0" borderId="15" xfId="0" applyNumberFormat="1" applyFont="1" applyFill="1" applyBorder="1" applyAlignment="1" applyProtection="1">
      <alignment vertical="top" wrapText="1"/>
    </xf>
    <xf numFmtId="0" fontId="51" fillId="0" borderId="0" xfId="113" applyFont="1" applyAlignment="1">
      <alignment horizontal="left" vertical="center" wrapText="1"/>
    </xf>
    <xf numFmtId="0" fontId="42" fillId="0" borderId="15" xfId="113" applyFont="1" applyBorder="1" applyAlignment="1">
      <alignment horizontal="center" vertical="center" wrapText="1"/>
    </xf>
    <xf numFmtId="0" fontId="39" fillId="0" borderId="0" xfId="113" applyFont="1" applyBorder="1" applyAlignment="1">
      <alignment horizontal="center" vertical="top"/>
    </xf>
    <xf numFmtId="0" fontId="50" fillId="0" borderId="0" xfId="0" applyNumberFormat="1" applyFont="1" applyFill="1" applyBorder="1" applyAlignment="1" applyProtection="1">
      <alignment vertical="top" wrapText="1"/>
    </xf>
    <xf numFmtId="0" fontId="39" fillId="28" borderId="0" xfId="113" applyFont="1" applyFill="1">
      <alignment vertical="top"/>
    </xf>
    <xf numFmtId="167" fontId="52" fillId="0" borderId="15" xfId="0" applyNumberFormat="1" applyFont="1" applyFill="1" applyBorder="1" applyAlignment="1" applyProtection="1">
      <alignment vertical="center"/>
    </xf>
    <xf numFmtId="167" fontId="53" fillId="0" borderId="15" xfId="0" applyNumberFormat="1" applyFont="1" applyFill="1" applyBorder="1" applyAlignment="1" applyProtection="1">
      <alignment vertical="center"/>
    </xf>
    <xf numFmtId="167" fontId="47" fillId="0" borderId="15" xfId="0" applyNumberFormat="1" applyFont="1" applyFill="1" applyBorder="1" applyAlignment="1" applyProtection="1">
      <alignment vertical="center"/>
    </xf>
    <xf numFmtId="167" fontId="48" fillId="0" borderId="15" xfId="113" applyNumberFormat="1" applyFont="1" applyFill="1" applyBorder="1" applyAlignment="1">
      <alignment vertical="center"/>
    </xf>
    <xf numFmtId="167" fontId="54" fillId="0" borderId="15" xfId="113" applyNumberFormat="1" applyFont="1" applyFill="1" applyBorder="1" applyAlignment="1">
      <alignment vertical="center"/>
    </xf>
    <xf numFmtId="167" fontId="46" fillId="0" borderId="15" xfId="113" applyNumberFormat="1" applyFont="1" applyFill="1" applyBorder="1" applyAlignment="1">
      <alignment vertical="center"/>
    </xf>
    <xf numFmtId="167" fontId="39" fillId="0" borderId="15" xfId="113" applyNumberFormat="1" applyFont="1" applyFill="1" applyBorder="1">
      <alignment vertical="top"/>
    </xf>
    <xf numFmtId="0" fontId="51" fillId="0" borderId="0" xfId="113" applyFont="1" applyAlignment="1">
      <alignment horizontal="center" vertical="top"/>
    </xf>
    <xf numFmtId="0" fontId="51" fillId="0" borderId="0" xfId="113" applyFont="1">
      <alignment vertical="top"/>
    </xf>
    <xf numFmtId="0" fontId="51" fillId="0" borderId="0" xfId="113" applyFont="1" applyAlignment="1">
      <alignment horizontal="right" vertical="top"/>
    </xf>
    <xf numFmtId="0" fontId="40" fillId="0" borderId="0" xfId="113" applyFont="1" applyAlignment="1">
      <alignment horizontal="center" vertical="top" wrapText="1"/>
    </xf>
    <xf numFmtId="0" fontId="48" fillId="0" borderId="15" xfId="113" applyFont="1" applyBorder="1" applyAlignment="1">
      <alignment horizontal="center" vertical="center" wrapText="1"/>
    </xf>
    <xf numFmtId="0" fontId="42" fillId="0" borderId="15" xfId="113" applyFont="1" applyBorder="1" applyAlignment="1">
      <alignment horizontal="center" vertical="center" wrapText="1"/>
    </xf>
    <xf numFmtId="0" fontId="43" fillId="0" borderId="15" xfId="113" applyFont="1" applyBorder="1" applyAlignment="1">
      <alignment horizontal="center" vertical="center" wrapText="1"/>
    </xf>
  </cellXfs>
  <cellStyles count="147">
    <cellStyle name="20% - Акцент1" xfId="1"/>
    <cellStyle name="20% - Акцент1 2" xfId="2"/>
    <cellStyle name="20% - Акцент1_Пор_вняльна таблиця до Закону-в_дновл-07.2015-вар.2" xfId="3"/>
    <cellStyle name="20% - Акцент2" xfId="4"/>
    <cellStyle name="20% - Акцент2 2" xfId="5"/>
    <cellStyle name="20% - Акцент2_Пор_вняльна таблиця до Закону-в_дновл-07.2015-вар.2" xfId="6"/>
    <cellStyle name="20% - Акцент3" xfId="7"/>
    <cellStyle name="20% - Акцент3 2" xfId="8"/>
    <cellStyle name="20% - Акцент3_Пор_вняльна таблиця до Закону-в_дновл-07.2015-вар.2" xfId="9"/>
    <cellStyle name="20% - Акцент4" xfId="10"/>
    <cellStyle name="20% - Акцент4 2" xfId="11"/>
    <cellStyle name="20% - Акцент4_Пор_вняльна таблиця до Закону-в_дновл-07.2015-вар.2" xfId="12"/>
    <cellStyle name="20% - Акцент5" xfId="13"/>
    <cellStyle name="20% - Акцент5 2" xfId="14"/>
    <cellStyle name="20% - Акцент6" xfId="15"/>
    <cellStyle name="20% - Акцент6 2" xfId="16"/>
    <cellStyle name="20% - Акцент6_Пор_вняльна таблиця до Закону-в_дновл-07.2015-вар.2" xfId="17"/>
    <cellStyle name="40% - Акцент1" xfId="18"/>
    <cellStyle name="40% - Акцент1 2" xfId="19"/>
    <cellStyle name="40% - Акцент1_Додаток №8" xfId="20"/>
    <cellStyle name="40% - Акцент2" xfId="21"/>
    <cellStyle name="40% - Акцент2 2" xfId="22"/>
    <cellStyle name="40% - Акцент3" xfId="23"/>
    <cellStyle name="40% - Акцент3 2" xfId="24"/>
    <cellStyle name="40% - Акцент3_Пор_вняльна таблиця до Закону-в_дновл-07.2015-вар.2" xfId="25"/>
    <cellStyle name="40% - Акцент4" xfId="26"/>
    <cellStyle name="40% - Акцент4 2" xfId="27"/>
    <cellStyle name="40% - Акцент4_Додаток №8" xfId="28"/>
    <cellStyle name="40% - Акцент5" xfId="29"/>
    <cellStyle name="40% - Акцент5 2" xfId="30"/>
    <cellStyle name="40% - Акцент6" xfId="31"/>
    <cellStyle name="40% - Акцент6 2" xfId="32"/>
    <cellStyle name="40% - Акцент6_Додаток №8" xfId="33"/>
    <cellStyle name="60% - Акцент1" xfId="34"/>
    <cellStyle name="60% - Акцент1 2" xfId="35"/>
    <cellStyle name="60% - Акцент1_Додаток №8" xfId="36"/>
    <cellStyle name="60% - Акцент2" xfId="37"/>
    <cellStyle name="60% - Акцент2 2" xfId="38"/>
    <cellStyle name="60% - Акцент3" xfId="39"/>
    <cellStyle name="60% - Акцент3 2" xfId="40"/>
    <cellStyle name="60% - Акцент3_Пор_вняльна таблиця до Закону-в_дновл-07.2015-вар.2" xfId="41"/>
    <cellStyle name="60% - Акцент4" xfId="42"/>
    <cellStyle name="60% - Акцент4 2" xfId="43"/>
    <cellStyle name="60% - Акцент4_Пор_вняльна таблиця до Закону-в_дновл-07.2015-вар.2" xfId="44"/>
    <cellStyle name="60% - Акцент5" xfId="45"/>
    <cellStyle name="60% - Акцент5 2" xfId="46"/>
    <cellStyle name="60% - Акцент5_Пор_вняльна таблиця до Закону-в_дновл-07.2015-вар.2" xfId="47"/>
    <cellStyle name="60% - Акцент6" xfId="48"/>
    <cellStyle name="60% - Акцент6 2" xfId="49"/>
    <cellStyle name="60% - Акцент6_Пор_вняльна таблиця до Закону-в_дновл-07.2015-вар.2" xfId="50"/>
    <cellStyle name="Normal_meresha_07" xfId="51"/>
    <cellStyle name="Акцент1" xfId="52"/>
    <cellStyle name="Акцент1 2" xfId="53"/>
    <cellStyle name="Акцент1_Додаток №8" xfId="54"/>
    <cellStyle name="Акцент2" xfId="55"/>
    <cellStyle name="Акцент2 2" xfId="56"/>
    <cellStyle name="Акцент3" xfId="57"/>
    <cellStyle name="Акцент3 2" xfId="58"/>
    <cellStyle name="Акцент3_Пор_вняльна таблиця до Закону-в_дновл-07.2015-вар.2" xfId="59"/>
    <cellStyle name="Акцент4" xfId="60"/>
    <cellStyle name="Акцент4 2" xfId="61"/>
    <cellStyle name="Акцент4_Додаток №8" xfId="62"/>
    <cellStyle name="Акцент5" xfId="63"/>
    <cellStyle name="Акцент5 2" xfId="64"/>
    <cellStyle name="Акцент5_Пор_вняльна таблиця до Закону-в_дновл-07.2015-вар.2" xfId="65"/>
    <cellStyle name="Акцент6" xfId="66"/>
    <cellStyle name="Акцент6 2" xfId="67"/>
    <cellStyle name="Акцент6_Пор_вняльна таблиця до Закону-в_дновл-07.2015-вар.2" xfId="68"/>
    <cellStyle name="Акцентування1" xfId="69"/>
    <cellStyle name="Акцентування2" xfId="70"/>
    <cellStyle name="Акцентування3" xfId="71"/>
    <cellStyle name="Акцентування4" xfId="72"/>
    <cellStyle name="Акцентування5" xfId="73"/>
    <cellStyle name="Акцентування6" xfId="74"/>
    <cellStyle name="Ввод  2" xfId="75"/>
    <cellStyle name="Вывод" xfId="76"/>
    <cellStyle name="Вывод 2" xfId="77"/>
    <cellStyle name="Вывод_Додаток №8" xfId="78"/>
    <cellStyle name="Вычисление" xfId="79"/>
    <cellStyle name="Вычисление 2" xfId="80"/>
    <cellStyle name="Вычисление_Додаток №8" xfId="81"/>
    <cellStyle name="Добре" xfId="82"/>
    <cellStyle name="Заголовок 1" xfId="83" builtinId="16" customBuiltin="1"/>
    <cellStyle name="Заголовок 1 2" xfId="84"/>
    <cellStyle name="Заголовок 2" xfId="85" builtinId="17" customBuiltin="1"/>
    <cellStyle name="Заголовок 2 2" xfId="86"/>
    <cellStyle name="Заголовок 3" xfId="87" builtinId="18" customBuiltin="1"/>
    <cellStyle name="Заголовок 3 2" xfId="88"/>
    <cellStyle name="Заголовок 4" xfId="89" builtinId="19" customBuiltin="1"/>
    <cellStyle name="Заголовок 4 2" xfId="90"/>
    <cellStyle name="Звичайний" xfId="0" builtinId="0"/>
    <cellStyle name="Звичайний 10" xfId="91"/>
    <cellStyle name="Звичайний 11" xfId="92"/>
    <cellStyle name="Звичайний 12" xfId="93"/>
    <cellStyle name="Звичайний 13" xfId="94"/>
    <cellStyle name="Звичайний 14" xfId="95"/>
    <cellStyle name="Звичайний 15" xfId="96"/>
    <cellStyle name="Звичайний 16" xfId="97"/>
    <cellStyle name="Звичайний 17" xfId="98"/>
    <cellStyle name="Звичайний 18" xfId="99"/>
    <cellStyle name="Звичайний 19" xfId="100"/>
    <cellStyle name="Звичайний 2" xfId="101"/>
    <cellStyle name="Звичайний 2 2" xfId="102"/>
    <cellStyle name="Звичайний 2_Додаток №6" xfId="103"/>
    <cellStyle name="Звичайний 20" xfId="104"/>
    <cellStyle name="Звичайний 3" xfId="105"/>
    <cellStyle name="Звичайний 4" xfId="106"/>
    <cellStyle name="Звичайний 4 2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Пор_вняльна таблиця до Закону-в_дновл-07.2015-вар.2" xfId="113"/>
    <cellStyle name="Итог" xfId="114"/>
    <cellStyle name="Итог 2" xfId="115"/>
    <cellStyle name="Итог_Додаток №8" xfId="116"/>
    <cellStyle name="Контрольная ячейка 2" xfId="117"/>
    <cellStyle name="Название 2" xfId="118"/>
    <cellStyle name="Нейтральный 2" xfId="119"/>
    <cellStyle name="Обчислення" xfId="120"/>
    <cellStyle name="Обычный 2" xfId="121"/>
    <cellStyle name="Обычный 3" xfId="122"/>
    <cellStyle name="Підсумок" xfId="123"/>
    <cellStyle name="Плохой" xfId="124"/>
    <cellStyle name="Плохой 2" xfId="125"/>
    <cellStyle name="Поганий" xfId="126"/>
    <cellStyle name="Пояснение" xfId="127"/>
    <cellStyle name="Пояснение 2" xfId="128"/>
    <cellStyle name="Примечание" xfId="129"/>
    <cellStyle name="Примечание 2" xfId="130"/>
    <cellStyle name="Примітка" xfId="131"/>
    <cellStyle name="Процентный 2" xfId="132"/>
    <cellStyle name="Процентный 3" xfId="133"/>
    <cellStyle name="Результат" xfId="134"/>
    <cellStyle name="Связанная ячейка 2" xfId="135"/>
    <cellStyle name="Середній" xfId="136"/>
    <cellStyle name="Стиль 1" xfId="137"/>
    <cellStyle name="Текст пояснення" xfId="138"/>
    <cellStyle name="Текст предупреждения 2" xfId="139"/>
    <cellStyle name="Тысячи [0]_Додаток №1" xfId="140"/>
    <cellStyle name="Тысячи_Додаток №1" xfId="141"/>
    <cellStyle name="Финансовый 2" xfId="142"/>
    <cellStyle name="Финансовый 3" xfId="143"/>
    <cellStyle name="Фінансовий 2" xfId="144"/>
    <cellStyle name="Фінансовий 2 2" xfId="145"/>
    <cellStyle name="Хороший 2" xfId="1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showZeros="0" tabSelected="1" showOutlineSymbols="0" view="pageBreakPreview" zoomScaleNormal="89" zoomScaleSheetLayoutView="100" workbookViewId="0">
      <pane ySplit="5" topLeftCell="A6" activePane="bottomLeft" state="frozen"/>
      <selection pane="bottomLeft" activeCell="C21" sqref="C21"/>
    </sheetView>
  </sheetViews>
  <sheetFormatPr defaultColWidth="6.83203125" defaultRowHeight="18" x14ac:dyDescent="0.2"/>
  <cols>
    <col min="1" max="1" width="14.6640625" style="6" bestFit="1" customWidth="1"/>
    <col min="2" max="2" width="82.6640625" style="7" customWidth="1"/>
    <col min="3" max="3" width="24.33203125" style="4" bestFit="1" customWidth="1"/>
    <col min="4" max="5" width="18.83203125" style="4" customWidth="1"/>
    <col min="6" max="6" width="22.33203125" style="4" bestFit="1" customWidth="1"/>
    <col min="7" max="7" width="21.83203125" style="4" bestFit="1" customWidth="1"/>
    <col min="8" max="11" width="18.83203125" style="4" customWidth="1"/>
    <col min="12" max="16384" width="6.83203125" style="4"/>
  </cols>
  <sheetData>
    <row r="1" spans="1:11" ht="18.7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46.7" customHeight="1" x14ac:dyDescent="0.2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 x14ac:dyDescent="0.2">
      <c r="A3" s="1"/>
      <c r="B3" s="2"/>
      <c r="C3" s="3"/>
      <c r="D3" s="3"/>
      <c r="E3" s="3"/>
      <c r="F3" s="3"/>
      <c r="G3" s="5"/>
      <c r="H3" s="3"/>
      <c r="I3" s="3"/>
      <c r="J3" s="3"/>
      <c r="K3" s="8" t="s">
        <v>7</v>
      </c>
    </row>
    <row r="4" spans="1:11" ht="35.450000000000003" customHeight="1" x14ac:dyDescent="0.2">
      <c r="A4" s="35" t="s">
        <v>1</v>
      </c>
      <c r="B4" s="35" t="s">
        <v>4</v>
      </c>
      <c r="C4" s="34" t="s">
        <v>8</v>
      </c>
      <c r="D4" s="34"/>
      <c r="E4" s="34"/>
      <c r="F4" s="34" t="s">
        <v>9</v>
      </c>
      <c r="G4" s="34"/>
      <c r="H4" s="34"/>
      <c r="I4" s="33" t="s">
        <v>2</v>
      </c>
      <c r="J4" s="33"/>
      <c r="K4" s="33"/>
    </row>
    <row r="5" spans="1:11" ht="40.35" customHeight="1" x14ac:dyDescent="0.2">
      <c r="A5" s="35"/>
      <c r="B5" s="35"/>
      <c r="C5" s="18" t="s">
        <v>0</v>
      </c>
      <c r="D5" s="18" t="s">
        <v>5</v>
      </c>
      <c r="E5" s="18" t="s">
        <v>6</v>
      </c>
      <c r="F5" s="18" t="s">
        <v>0</v>
      </c>
      <c r="G5" s="18" t="s">
        <v>5</v>
      </c>
      <c r="H5" s="18" t="s">
        <v>6</v>
      </c>
      <c r="I5" s="18" t="s">
        <v>0</v>
      </c>
      <c r="J5" s="18" t="s">
        <v>5</v>
      </c>
      <c r="K5" s="18" t="s">
        <v>6</v>
      </c>
    </row>
    <row r="6" spans="1:11" ht="18.75" customHeight="1" x14ac:dyDescent="0.2">
      <c r="A6" s="13"/>
      <c r="B6" s="9" t="s">
        <v>3</v>
      </c>
      <c r="C6" s="22">
        <v>1320152623.2</v>
      </c>
      <c r="D6" s="22">
        <v>1183857335.7</v>
      </c>
      <c r="E6" s="22">
        <v>136295287.5</v>
      </c>
      <c r="F6" s="22">
        <v>1320152623.2</v>
      </c>
      <c r="G6" s="22">
        <v>1183857335.7</v>
      </c>
      <c r="H6" s="22">
        <v>136295287.5</v>
      </c>
      <c r="I6" s="22">
        <f>F6-C6</f>
        <v>0</v>
      </c>
      <c r="J6" s="22">
        <f>G6-D6</f>
        <v>0</v>
      </c>
      <c r="K6" s="22">
        <f>H6-E6</f>
        <v>0</v>
      </c>
    </row>
    <row r="7" spans="1:11" s="21" customFormat="1" ht="31.5" x14ac:dyDescent="0.2">
      <c r="A7" s="10" t="s">
        <v>19</v>
      </c>
      <c r="B7" s="14" t="s">
        <v>15</v>
      </c>
      <c r="C7" s="22">
        <v>15891523.699999999</v>
      </c>
      <c r="D7" s="22">
        <v>12759210</v>
      </c>
      <c r="E7" s="22">
        <v>3132313.7</v>
      </c>
      <c r="F7" s="22">
        <f>15891523.7-33092.7</f>
        <v>15858431</v>
      </c>
      <c r="G7" s="22">
        <f>12759210-33092.7</f>
        <v>12726117.300000001</v>
      </c>
      <c r="H7" s="22">
        <v>3132313.7</v>
      </c>
      <c r="I7" s="22">
        <f t="shared" ref="I7:I12" si="0">F7-C7</f>
        <v>-33092.699999999255</v>
      </c>
      <c r="J7" s="22">
        <f t="shared" ref="J7:J12" si="1">G7-D7</f>
        <v>-33092.699999999255</v>
      </c>
      <c r="K7" s="22">
        <f t="shared" ref="K7:K10" si="2">H7-E7</f>
        <v>0</v>
      </c>
    </row>
    <row r="8" spans="1:11" s="21" customFormat="1" ht="31.5" x14ac:dyDescent="0.2">
      <c r="A8" s="11" t="s">
        <v>20</v>
      </c>
      <c r="B8" s="15" t="s">
        <v>16</v>
      </c>
      <c r="C8" s="23">
        <v>5775470.3999999994</v>
      </c>
      <c r="D8" s="23">
        <v>5422033.5999999996</v>
      </c>
      <c r="E8" s="23">
        <v>353436.8</v>
      </c>
      <c r="F8" s="23">
        <f>5775470.4</f>
        <v>5775470.4000000004</v>
      </c>
      <c r="G8" s="23">
        <f>5422033.6</f>
        <v>5422033.5999999996</v>
      </c>
      <c r="H8" s="23">
        <v>353436.8</v>
      </c>
      <c r="I8" s="23">
        <f t="shared" si="0"/>
        <v>0</v>
      </c>
      <c r="J8" s="23">
        <f t="shared" si="1"/>
        <v>0</v>
      </c>
      <c r="K8" s="23">
        <f t="shared" si="2"/>
        <v>0</v>
      </c>
    </row>
    <row r="9" spans="1:11" s="21" customFormat="1" ht="31.5" x14ac:dyDescent="0.2">
      <c r="A9" s="11" t="s">
        <v>21</v>
      </c>
      <c r="B9" s="15" t="s">
        <v>17</v>
      </c>
      <c r="C9" s="23">
        <v>1521137</v>
      </c>
      <c r="D9" s="23">
        <v>1520982.5</v>
      </c>
      <c r="E9" s="23">
        <v>154.5</v>
      </c>
      <c r="F9" s="23">
        <f>1521137-33092.7</f>
        <v>1488044.3</v>
      </c>
      <c r="G9" s="23">
        <f>1520982.5-33092.7</f>
        <v>1487889.8</v>
      </c>
      <c r="H9" s="23">
        <v>154.5</v>
      </c>
      <c r="I9" s="23">
        <f t="shared" si="0"/>
        <v>-33092.699999999953</v>
      </c>
      <c r="J9" s="23">
        <f t="shared" si="1"/>
        <v>-33092.699999999953</v>
      </c>
      <c r="K9" s="23">
        <f t="shared" si="2"/>
        <v>0</v>
      </c>
    </row>
    <row r="10" spans="1:11" s="21" customFormat="1" x14ac:dyDescent="0.2">
      <c r="A10" s="12" t="s">
        <v>22</v>
      </c>
      <c r="B10" s="16" t="s">
        <v>18</v>
      </c>
      <c r="C10" s="24">
        <v>1200729</v>
      </c>
      <c r="D10" s="24">
        <v>1200574.5</v>
      </c>
      <c r="E10" s="24">
        <v>154.5</v>
      </c>
      <c r="F10" s="24">
        <f>1200729-33092.7</f>
        <v>1167636.3</v>
      </c>
      <c r="G10" s="24">
        <f>1200574.5-33092.7</f>
        <v>1167481.8</v>
      </c>
      <c r="H10" s="24">
        <v>154.5</v>
      </c>
      <c r="I10" s="24">
        <f t="shared" si="0"/>
        <v>-33092.699999999953</v>
      </c>
      <c r="J10" s="24">
        <f t="shared" si="1"/>
        <v>-33092.699999999953</v>
      </c>
      <c r="K10" s="24">
        <f t="shared" si="2"/>
        <v>0</v>
      </c>
    </row>
    <row r="11" spans="1:11" s="21" customFormat="1" x14ac:dyDescent="0.2">
      <c r="A11" s="10" t="s">
        <v>11</v>
      </c>
      <c r="B11" s="14" t="s">
        <v>12</v>
      </c>
      <c r="C11" s="25">
        <v>46285857.089999996</v>
      </c>
      <c r="D11" s="25">
        <v>317118.69</v>
      </c>
      <c r="E11" s="25">
        <v>45968738.399999999</v>
      </c>
      <c r="F11" s="25">
        <f>C11+33092.7+50000</f>
        <v>46368949.789999999</v>
      </c>
      <c r="G11" s="25">
        <f>D11+33092.7+50000</f>
        <v>400211.39</v>
      </c>
      <c r="H11" s="25"/>
      <c r="I11" s="22">
        <f t="shared" si="0"/>
        <v>83092.70000000298</v>
      </c>
      <c r="J11" s="22">
        <f t="shared" si="1"/>
        <v>83092.700000000012</v>
      </c>
      <c r="K11" s="25"/>
    </row>
    <row r="12" spans="1:11" s="21" customFormat="1" x14ac:dyDescent="0.2">
      <c r="A12" s="11" t="s">
        <v>13</v>
      </c>
      <c r="B12" s="15" t="s">
        <v>14</v>
      </c>
      <c r="C12" s="26">
        <v>46285857.089999996</v>
      </c>
      <c r="D12" s="26">
        <v>317118.69</v>
      </c>
      <c r="E12" s="26">
        <v>45968738.399999999</v>
      </c>
      <c r="F12" s="26">
        <f>C12+33092.7+50000</f>
        <v>46368949.789999999</v>
      </c>
      <c r="G12" s="26">
        <f>D12+33092.7+50000</f>
        <v>400211.39</v>
      </c>
      <c r="H12" s="26"/>
      <c r="I12" s="23">
        <f t="shared" si="0"/>
        <v>83092.70000000298</v>
      </c>
      <c r="J12" s="23">
        <f t="shared" si="1"/>
        <v>83092.700000000012</v>
      </c>
      <c r="K12" s="26"/>
    </row>
    <row r="13" spans="1:11" s="21" customFormat="1" ht="31.5" x14ac:dyDescent="0.2">
      <c r="A13" s="12" t="s">
        <v>24</v>
      </c>
      <c r="B13" s="16" t="s">
        <v>23</v>
      </c>
      <c r="C13" s="27">
        <v>69140.100000000006</v>
      </c>
      <c r="D13" s="27">
        <v>69140.100000000006</v>
      </c>
      <c r="E13" s="27">
        <v>0</v>
      </c>
      <c r="F13" s="27">
        <f>G13+H13</f>
        <v>102232.8</v>
      </c>
      <c r="G13" s="27">
        <f>D13+33092.7</f>
        <v>102232.8</v>
      </c>
      <c r="H13" s="27">
        <v>0</v>
      </c>
      <c r="I13" s="24">
        <f>F13-C13</f>
        <v>33092.699999999997</v>
      </c>
      <c r="J13" s="24">
        <f>G13-D13</f>
        <v>33092.699999999997</v>
      </c>
      <c r="K13" s="27"/>
    </row>
    <row r="14" spans="1:11" s="21" customFormat="1" ht="204" customHeight="1" x14ac:dyDescent="0.2">
      <c r="A14" s="12" t="s">
        <v>25</v>
      </c>
      <c r="B14" s="16" t="s">
        <v>32</v>
      </c>
      <c r="C14" s="28"/>
      <c r="D14" s="28"/>
      <c r="E14" s="27"/>
      <c r="F14" s="27">
        <f>G14+E14</f>
        <v>50000</v>
      </c>
      <c r="G14" s="27">
        <v>50000</v>
      </c>
      <c r="H14" s="27"/>
      <c r="I14" s="24">
        <f>F14-C14</f>
        <v>50000</v>
      </c>
      <c r="J14" s="24">
        <f>G14-D14</f>
        <v>50000</v>
      </c>
      <c r="K14" s="27"/>
    </row>
    <row r="15" spans="1:11" s="21" customFormat="1" ht="31.5" x14ac:dyDescent="0.2">
      <c r="A15" s="10" t="s">
        <v>28</v>
      </c>
      <c r="B15" s="14" t="s">
        <v>27</v>
      </c>
      <c r="C15" s="22">
        <v>192584184.09999999</v>
      </c>
      <c r="D15" s="22">
        <v>187935764.09999999</v>
      </c>
      <c r="E15" s="22">
        <v>4648420</v>
      </c>
      <c r="F15" s="22">
        <v>192534184.09999999</v>
      </c>
      <c r="G15" s="22">
        <v>187885764.09999999</v>
      </c>
      <c r="H15" s="22">
        <v>4648420</v>
      </c>
      <c r="I15" s="22">
        <v>-50000</v>
      </c>
      <c r="J15" s="22">
        <v>-50000</v>
      </c>
      <c r="K15" s="22">
        <v>0</v>
      </c>
    </row>
    <row r="16" spans="1:11" s="21" customFormat="1" ht="31.5" x14ac:dyDescent="0.2">
      <c r="A16" s="11" t="s">
        <v>29</v>
      </c>
      <c r="B16" s="15" t="s">
        <v>27</v>
      </c>
      <c r="C16" s="23">
        <v>192584184.09999999</v>
      </c>
      <c r="D16" s="23">
        <v>187935764.09999999</v>
      </c>
      <c r="E16" s="23">
        <v>4648420</v>
      </c>
      <c r="F16" s="23">
        <v>192534184.09999999</v>
      </c>
      <c r="G16" s="23">
        <v>187885764.09999999</v>
      </c>
      <c r="H16" s="23">
        <v>4648420</v>
      </c>
      <c r="I16" s="23">
        <v>-50000</v>
      </c>
      <c r="J16" s="23">
        <v>-50000</v>
      </c>
      <c r="K16" s="23">
        <v>0</v>
      </c>
    </row>
    <row r="17" spans="1:11" s="21" customFormat="1" x14ac:dyDescent="0.2">
      <c r="A17" s="12" t="s">
        <v>31</v>
      </c>
      <c r="B17" s="16" t="s">
        <v>30</v>
      </c>
      <c r="C17" s="24">
        <v>158681289.09999999</v>
      </c>
      <c r="D17" s="24">
        <v>158681289.09999999</v>
      </c>
      <c r="E17" s="24">
        <v>0</v>
      </c>
      <c r="F17" s="24">
        <v>158631289.09999999</v>
      </c>
      <c r="G17" s="24">
        <v>158631289.09999999</v>
      </c>
      <c r="H17" s="28"/>
      <c r="I17" s="24">
        <v>-50000</v>
      </c>
      <c r="J17" s="24">
        <v>-50000</v>
      </c>
      <c r="K17" s="24">
        <v>0</v>
      </c>
    </row>
    <row r="18" spans="1:11" x14ac:dyDescent="0.2">
      <c r="A18" s="19"/>
      <c r="B18" s="20"/>
    </row>
    <row r="19" spans="1:11" ht="18.75" x14ac:dyDescent="0.2">
      <c r="B19" s="17" t="s">
        <v>10</v>
      </c>
      <c r="I19" s="31" t="s">
        <v>33</v>
      </c>
      <c r="J19" s="31"/>
      <c r="K19" s="29"/>
    </row>
    <row r="20" spans="1:11" ht="18.75" x14ac:dyDescent="0.2">
      <c r="I20" s="31" t="s">
        <v>34</v>
      </c>
      <c r="J20" s="31"/>
      <c r="K20" s="30"/>
    </row>
    <row r="21" spans="1:11" ht="18.75" x14ac:dyDescent="0.2">
      <c r="I21" s="31" t="s">
        <v>35</v>
      </c>
      <c r="J21" s="31"/>
      <c r="K21" s="30"/>
    </row>
    <row r="22" spans="1:11" ht="18.75" x14ac:dyDescent="0.2">
      <c r="I22" s="31" t="s">
        <v>36</v>
      </c>
      <c r="J22" s="31"/>
      <c r="K22" s="30"/>
    </row>
    <row r="23" spans="1:11" ht="18.75" x14ac:dyDescent="0.2">
      <c r="I23" s="31" t="s">
        <v>37</v>
      </c>
      <c r="J23" s="31"/>
      <c r="K23" s="30"/>
    </row>
  </sheetData>
  <mergeCells count="11">
    <mergeCell ref="A2:K2"/>
    <mergeCell ref="I4:K4"/>
    <mergeCell ref="C4:E4"/>
    <mergeCell ref="A4:A5"/>
    <mergeCell ref="B4:B5"/>
    <mergeCell ref="F4:H4"/>
    <mergeCell ref="I19:J19"/>
    <mergeCell ref="I20:J20"/>
    <mergeCell ref="I21:J21"/>
    <mergeCell ref="I22:J22"/>
    <mergeCell ref="I23:J23"/>
  </mergeCells>
  <phoneticPr fontId="37" type="noConversion"/>
  <printOptions horizontalCentered="1"/>
  <pageMargins left="0.39370078740157483" right="0.39370078740157483" top="0.78740157480314965" bottom="0.59055118110236227" header="0" footer="0"/>
  <pageSetup paperSize="9" scale="55" fitToHeight="3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5081F-CC84-4363-9823-DB2B1063DC4C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34080153-28b6-45f6-b1c8-49842029d76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1451D61-9DE4-4A48-AE29-BC801C2450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450765-A820-4169-942C-0F3E3BFAC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TP_dod_1</vt:lpstr>
      <vt:lpstr>TP_dod_1!Заголовки_для_друку</vt:lpstr>
      <vt:lpstr>TP_dod_1!Область_друку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Павлюк Павло Петрович</dc:creator>
  <cp:lastModifiedBy>Павлюк Павло Петрович</cp:lastModifiedBy>
  <dcterms:created xsi:type="dcterms:W3CDTF">2021-03-01T03:50:22Z</dcterms:created>
  <dcterms:modified xsi:type="dcterms:W3CDTF">2021-03-01T15:50:41Z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