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 filterPrivacy="1" defaultThemeVersion="124226"/>
  <xr:revisionPtr revIDLastSave="0" documentId="13_ncr:1_{EAF26224-16CE-4F80-AB82-6B14BF6E2DC2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Додаток №1" sheetId="1" r:id="rId1"/>
    <sheet name="ПТ(Додаток№1)" sheetId="2" r:id="rId2"/>
    <sheet name="Додаток №2" sheetId="8" r:id="rId3"/>
    <sheet name="ПТ(Додаток№2)" sheetId="9" r:id="rId4"/>
    <sheet name="Додаток №3" sheetId="4" r:id="rId5"/>
    <sheet name="ПТ(Додаток№3)" sheetId="5" r:id="rId6"/>
    <sheet name="Додаток №4" sheetId="6" r:id="rId7"/>
    <sheet name="ПТ(Додаток№4)" sheetId="7" r:id="rId8"/>
  </sheets>
  <definedNames>
    <definedName name="_xlnm.Print_Titles" localSheetId="4">'Додаток №3'!$7:$9</definedName>
    <definedName name="_xlnm.Print_Titles" localSheetId="5">'ПТ(Додаток№3)'!$4:$5</definedName>
    <definedName name="_xlnm.Print_Titles">'Додаток №2'!$6:$6</definedName>
    <definedName name="_xlnm.Print_Area" localSheetId="0">'Додаток №1'!$A$1:$E$17</definedName>
    <definedName name="_xlnm.Print_Area" localSheetId="4">'Додаток №3'!$A$1:$N$18</definedName>
    <definedName name="_xlnm.Print_Area" localSheetId="1">'ПТ(Додаток№1)'!$A$1:$K$17</definedName>
    <definedName name="_xlnm.Print_Area" localSheetId="3">'ПТ(Додаток№2)'!$A$1:$K$11</definedName>
    <definedName name="_xlnm.Print_Area" localSheetId="5">'ПТ(Додаток№3)'!$A$1:$L$11</definedName>
  </definedNames>
  <calcPr calcId="191029"/>
</workbook>
</file>

<file path=xl/calcChain.xml><?xml version="1.0" encoding="utf-8"?>
<calcChain xmlns="http://schemas.openxmlformats.org/spreadsheetml/2006/main">
  <c r="J12" i="4" l="1"/>
  <c r="I7" i="5"/>
  <c r="E35" i="7"/>
  <c r="E19" i="7"/>
  <c r="D36" i="6"/>
  <c r="E13" i="1" l="1"/>
  <c r="D13" i="1"/>
  <c r="K7" i="5" l="1"/>
  <c r="E10" i="4"/>
  <c r="E13" i="4"/>
  <c r="E11" i="4"/>
  <c r="J14" i="4"/>
  <c r="J11" i="4"/>
  <c r="I11" i="4" s="1"/>
  <c r="D14" i="4"/>
  <c r="D13" i="4" s="1"/>
  <c r="E14" i="4"/>
  <c r="H9" i="5"/>
  <c r="K9" i="5" s="1"/>
  <c r="I9" i="5" l="1"/>
  <c r="J10" i="4"/>
  <c r="K6" i="9"/>
  <c r="K7" i="9"/>
  <c r="K8" i="9"/>
  <c r="K5" i="9"/>
  <c r="D8" i="9"/>
  <c r="C8" i="9" s="1"/>
  <c r="D7" i="9"/>
  <c r="C7" i="9" s="1"/>
  <c r="D6" i="9"/>
  <c r="D5" i="9"/>
  <c r="G8" i="9"/>
  <c r="F8" i="9" s="1"/>
  <c r="G7" i="9"/>
  <c r="F7" i="9" s="1"/>
  <c r="G6" i="9"/>
  <c r="J6" i="9" s="1"/>
  <c r="I6" i="9" s="1"/>
  <c r="F6" i="9"/>
  <c r="G5" i="9"/>
  <c r="F5" i="9" s="1"/>
  <c r="C6" i="9"/>
  <c r="C5" i="9"/>
  <c r="D7" i="8"/>
  <c r="D8" i="8"/>
  <c r="C8" i="8" s="1"/>
  <c r="D9" i="8"/>
  <c r="C9" i="8" s="1"/>
  <c r="D10" i="8"/>
  <c r="C10" i="8" s="1"/>
  <c r="C7" i="8"/>
  <c r="J7" i="9" l="1"/>
  <c r="I7" i="9" s="1"/>
  <c r="J5" i="9"/>
  <c r="I5" i="9" s="1"/>
  <c r="J8" i="9"/>
  <c r="I8" i="9" s="1"/>
  <c r="J9" i="2"/>
  <c r="H13" i="2"/>
  <c r="K13" i="2" s="1"/>
  <c r="H10" i="2"/>
  <c r="K10" i="2" s="1"/>
  <c r="H9" i="2"/>
  <c r="K9" i="2" s="1"/>
  <c r="G10" i="2"/>
  <c r="J10" i="2" s="1"/>
  <c r="G9" i="2"/>
  <c r="G8" i="2"/>
  <c r="J8" i="2" s="1"/>
  <c r="C7" i="2"/>
  <c r="C5" i="2"/>
  <c r="C11" i="2"/>
  <c r="C12" i="2"/>
  <c r="C10" i="2"/>
  <c r="E8" i="1"/>
  <c r="H5" i="2" s="1"/>
  <c r="K5" i="2" s="1"/>
  <c r="D8" i="1"/>
  <c r="G5" i="2" s="1"/>
  <c r="E9" i="1"/>
  <c r="H6" i="2" s="1"/>
  <c r="K6" i="2" s="1"/>
  <c r="D9" i="1"/>
  <c r="E10" i="1"/>
  <c r="H7" i="2" s="1"/>
  <c r="K7" i="2" s="1"/>
  <c r="D10" i="1"/>
  <c r="G7" i="2" s="1"/>
  <c r="J7" i="2" s="1"/>
  <c r="E11" i="1"/>
  <c r="H8" i="2" s="1"/>
  <c r="K8" i="2" s="1"/>
  <c r="D16" i="1"/>
  <c r="G13" i="2" s="1"/>
  <c r="J13" i="2" s="1"/>
  <c r="I8" i="2" l="1"/>
  <c r="I9" i="2"/>
  <c r="C9" i="1"/>
  <c r="G6" i="2"/>
  <c r="J6" i="2" s="1"/>
  <c r="I6" i="2" s="1"/>
  <c r="I13" i="2"/>
  <c r="F13" i="2"/>
  <c r="I7" i="2"/>
  <c r="I10" i="2"/>
  <c r="F10" i="2"/>
  <c r="F5" i="2"/>
  <c r="J5" i="2"/>
  <c r="I5" i="2" s="1"/>
  <c r="F9" i="2"/>
  <c r="F8" i="2"/>
  <c r="C8" i="1"/>
  <c r="D14" i="1"/>
  <c r="E14" i="1"/>
  <c r="F6" i="2" l="1"/>
  <c r="C14" i="1"/>
  <c r="D15" i="1"/>
  <c r="C15" i="1" s="1"/>
  <c r="C16" i="1"/>
  <c r="C13" i="1"/>
  <c r="C12" i="1"/>
  <c r="C11" i="1"/>
  <c r="C10" i="1"/>
  <c r="E12" i="7"/>
  <c r="L7" i="5"/>
  <c r="I6" i="5"/>
  <c r="L6" i="5" s="1"/>
  <c r="L9" i="5"/>
  <c r="G9" i="5"/>
  <c r="J9" i="5" s="1"/>
  <c r="H8" i="5"/>
  <c r="K8" i="5" s="1"/>
  <c r="D8" i="5"/>
  <c r="D9" i="5"/>
  <c r="J13" i="4"/>
  <c r="D5" i="5" l="1"/>
  <c r="D6" i="5"/>
  <c r="G7" i="5"/>
  <c r="J7" i="5" s="1"/>
  <c r="I14" i="4"/>
  <c r="I12" i="4"/>
  <c r="I10" i="4" l="1"/>
  <c r="I13" i="4"/>
  <c r="N14" i="4"/>
  <c r="I5" i="5"/>
  <c r="I8" i="5" l="1"/>
  <c r="N13" i="4"/>
  <c r="D12" i="4"/>
  <c r="C13" i="2"/>
  <c r="C9" i="2"/>
  <c r="C8" i="2"/>
  <c r="C6" i="2"/>
  <c r="D10" i="4" l="1"/>
  <c r="D11" i="4"/>
  <c r="N12" i="4"/>
  <c r="L8" i="5"/>
  <c r="L5" i="5" s="1"/>
  <c r="G8" i="5"/>
  <c r="J8" i="5" s="1"/>
  <c r="H6" i="5" l="1"/>
  <c r="N11" i="4"/>
  <c r="H5" i="5"/>
  <c r="N10" i="4"/>
  <c r="F7" i="2"/>
  <c r="K5" i="5" l="1"/>
  <c r="J5" i="5" s="1"/>
  <c r="G5" i="5"/>
  <c r="K6" i="5"/>
  <c r="G6" i="5"/>
  <c r="J6" i="5" s="1"/>
</calcChain>
</file>

<file path=xl/sharedStrings.xml><?xml version="1.0" encoding="utf-8"?>
<sst xmlns="http://schemas.openxmlformats.org/spreadsheetml/2006/main" count="263" uniqueCount="131">
  <si>
    <t>(тис. грн.)</t>
  </si>
  <si>
    <t>Код</t>
  </si>
  <si>
    <t>Найменування згідно
 з класифікацією доходів бюджету</t>
  </si>
  <si>
    <t>Всього</t>
  </si>
  <si>
    <t>Загальний фонд</t>
  </si>
  <si>
    <t>Спеціальний фонд</t>
  </si>
  <si>
    <t>Разом доходів:</t>
  </si>
  <si>
    <t>Всього доходів (без урахування міжбюджетних трансфертів)</t>
  </si>
  <si>
    <t>Податкові надходження</t>
  </si>
  <si>
    <t xml:space="preserve">               (тис. грн.)</t>
  </si>
  <si>
    <t>Затверджено</t>
  </si>
  <si>
    <t>Проект з урахуванням запропонованих змін</t>
  </si>
  <si>
    <t xml:space="preserve">Зміни, що пропонуються </t>
  </si>
  <si>
    <t>Податки на доходи, податки па прибуток, податки на збільшення ринкової вартості</t>
  </si>
  <si>
    <t>Податок на прибуток підприємств</t>
  </si>
  <si>
    <t>Внутрішні податки на товари та послуги</t>
  </si>
  <si>
    <t>Податок на додану вартість з вироблених в Україні товарів (робіт, послуг) з урахуванням бюджетного відшкодування</t>
  </si>
  <si>
    <t>Код програмної класифікації видатків та кредитування державного бюджету</t>
  </si>
  <si>
    <t xml:space="preserve">Код функціональної класифікації видатків та кредитування бюджету
</t>
  </si>
  <si>
    <t>Найменування згідно з відомчою і програмною класифікаціями видатків та кредитування державного бюджету _x000D_</t>
  </si>
  <si>
    <t>Разом:</t>
  </si>
  <si>
    <t>Всього_x000D_</t>
  </si>
  <si>
    <t>_x000D_видатки споживання_x000D_</t>
  </si>
  <si>
    <t>з них:</t>
  </si>
  <si>
    <t>видатки 
розвитку_x000D_</t>
  </si>
  <si>
    <t>_x000D_видатки 
споживання_x000D_</t>
  </si>
  <si>
    <t>_x000D_видатки 
розвитку_x000D_</t>
  </si>
  <si>
    <t>оплата_x000D_
праці_x000D_</t>
  </si>
  <si>
    <t>комунальні_x000D_
послуги та_x000D_
енергоносії_x000D_</t>
  </si>
  <si>
    <t xml:space="preserve">                                                     </t>
  </si>
  <si>
    <t xml:space="preserve">Код програмної класифікації видатків та кредитування державного бюджету
</t>
  </si>
  <si>
    <t>Найменування</t>
  </si>
  <si>
    <t>Зміни, що пропонуються</t>
  </si>
  <si>
    <t>загальний
 фонд_x000D_</t>
  </si>
  <si>
    <t>спеціальний
 фонд_x000D_</t>
  </si>
  <si>
    <t>Bсього_x000D_</t>
  </si>
  <si>
    <t>(тис. грн)</t>
  </si>
  <si>
    <t xml:space="preserve">Зміни до Додатка № 1
Закону України «Про Державний бюджет України на 2019 рік» </t>
  </si>
  <si>
    <t xml:space="preserve"> "Доходи Державного бюджету України на 2019 рік"</t>
  </si>
  <si>
    <t>Порівняльна таблиця змін до Додатка № 1
Закону України «Про Державний бюджет України на 2019 рік»</t>
  </si>
  <si>
    <t xml:space="preserve">Зміни до Додатка № 3
Закону України «Про Державний бюджет України на 2019 рік» </t>
  </si>
  <si>
    <t>"Розподіл видатків Державного бюджету України на 2019 рік"</t>
  </si>
  <si>
    <t>Порівняльна таблиця змін до Додатка № 3
Закону України «Про Державний бюджет України на 2019 рік»</t>
  </si>
  <si>
    <t>2760000</t>
  </si>
  <si>
    <t>Міністерство регіонального розвитку, будівництва та житлово-комунального господарства України (загальнодержавні видатки та кредитування)</t>
  </si>
  <si>
    <t>(тис.грн.)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</si>
  <si>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</si>
  <si>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</si>
  <si>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</si>
  <si>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спеціального фонду на: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</si>
  <si>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</si>
  <si>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</si>
  <si>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</si>
  <si>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</si>
  <si>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</si>
  <si>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</si>
  <si>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</si>
  <si>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</si>
  <si>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</si>
  <si>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</si>
  <si>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</si>
  <si>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</si>
  <si>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</si>
  <si>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</si>
  <si>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</si>
  <si>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</si>
  <si>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</si>
  <si>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</si>
  <si>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</si>
  <si>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</si>
  <si>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</si>
  <si>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</si>
  <si>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</si>
  <si>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</si>
  <si>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</si>
  <si>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</si>
  <si>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</si>
  <si>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</si>
  <si>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</si>
  <si>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</si>
  <si>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</si>
  <si>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</si>
  <si>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</si>
  <si>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</si>
  <si>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</si>
  <si>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</si>
  <si>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</si>
  <si>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</si>
  <si>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</si>
  <si>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</si>
  <si>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</si>
  <si>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</si>
  <si>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</si>
  <si>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</si>
  <si>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</si>
  <si>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</si>
  <si>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</si>
  <si>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</si>
  <si>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</si>
  <si>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Міський бюджет  міста Києва</t>
  </si>
  <si>
    <t>27000000000</t>
  </si>
  <si>
    <t>Міський бюджет міста Севастополя</t>
  </si>
  <si>
    <t xml:space="preserve">ВСЬОГО </t>
  </si>
  <si>
    <t>_______________________________</t>
  </si>
  <si>
    <t>Зміни до додатка № 7 до Закону України "Про Державний бюджетУкраїни на 2019 рік"</t>
  </si>
  <si>
    <t xml:space="preserve">"Міжбюджетні трансферти 
(інші дотації та субвенції) з Державного бюджету України місцевим бюджетам на 2019 рік"
</t>
  </si>
  <si>
    <t>Назва місцевого бюджету адміністративно-територіальної одиниці</t>
  </si>
  <si>
    <t>Порівняльна таблиця змін до додатка № 7 до Закону України "Про Державний бюджетУкраїни на 2019 рік"</t>
  </si>
  <si>
    <t>"Міжбюджетні трансферти 
(інші дотації та субвенції) з Державного бюджету України місцевим бюджетам на 2019 рік"</t>
  </si>
  <si>
    <t>Додаток № 2 до законопроекту
«Про внесення змін до Закону України «Про Державний бюджет України на 2019 рік (щодо заходів, спрямованих на погашення заборгованості, що утворилася на оптовому ринку електричної енергії)»</t>
  </si>
  <si>
    <t>Додаток № 1 до законопроекту
«Про внесення змін до Закону України «Про Державний бюджет України на 2019 рік (щодо заходів, спрямованих на погашення заборгованості, що утворилася на оптовому ринку електричної енергії)»</t>
  </si>
  <si>
    <t>1100000</t>
  </si>
  <si>
    <t>Міністерство енергетики та вугільної промисловості України</t>
  </si>
  <si>
    <t>14020000</t>
  </si>
  <si>
    <t>Акцизний податок з вироблених в Україні підакцизних товарів (продукції)</t>
  </si>
  <si>
    <t>14021300</t>
  </si>
  <si>
    <t>Електрична енергія</t>
  </si>
  <si>
    <t xml:space="preserve">Додаток № 4
до законопроекту
«Про внесення змін до Закону України «Про Державний бюджет України на 2019 рік (щодо заходів, спрямованих на погашення заборгованості, що утворилася на оптовому ринку електричної енергії)» </t>
  </si>
  <si>
    <t>Фінансування Державного бюджету України на 2019 рік</t>
  </si>
  <si>
    <t>Найменування згідно з класифікацією фінансування бюджету</t>
  </si>
  <si>
    <t>Загальне фінансування</t>
  </si>
  <si>
    <t>Фінансування за борговими операціями</t>
  </si>
  <si>
    <t>Запозичення</t>
  </si>
  <si>
    <t>Внутрішні запозичення</t>
  </si>
  <si>
    <t xml:space="preserve">Зміни до Додатка № 2
Закону України «Про Державний бюджет України на 2019 рік» </t>
  </si>
  <si>
    <t>Порівняльна таблиця змін до Додатка № 2
Закону України «Про Державний бюджет України на 2019 рік»</t>
  </si>
  <si>
    <t>Додаток № 3 до законопроекту
«Про внесення змін до Закону України «Про Державний бюджет України на 2019 рік (щодо заходів, спрямованих на погашення заборгованості, що утворилася на оптовому ринку електричної енергії)»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</si>
  <si>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</si>
  <si>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t>Субвенція з державного бюджету обласному бюджету Донецької та Луганської областей на погашення заборгованості за електричну енергію підприємств водопостачання</t>
  </si>
  <si>
    <t xml:space="preserve">субвенцію з державного бюджету обласному бюджету Донецької та Луганської областей на погашення заборгованості за електричну енергію підприємств водопостачання </t>
  </si>
  <si>
    <t xml:space="preserve">цію з державного бюджету обласному бюджету Донецької та Луганської областей на погашення заборгованості за електричну енергію підприємств водопостачання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</si>
</sst>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\.mm\.yyyy"/>
  </numFmts>
  <fonts count="54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6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i/>
      <sz val="12"/>
      <color indexed="8"/>
      <name val="Calibri"/>
      <family val="2"/>
      <charset val="204"/>
    </font>
    <font>
      <b/>
      <sz val="14"/>
      <color indexed="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4"/>
      <name val="Times New Roman Cyr"/>
      <family val="1"/>
      <charset val="204"/>
    </font>
    <font>
      <b/>
      <sz val="10"/>
      <name val="Times New Roman Cyr"/>
      <family val="1"/>
      <charset val="204"/>
    </font>
    <font>
      <b/>
      <sz val="11"/>
      <name val="Times New Roman Cyr"/>
      <family val="1"/>
      <charset val="204"/>
    </font>
    <font>
      <b/>
      <sz val="11"/>
      <name val="Arial Cyr"/>
      <family val="2"/>
      <charset val="204"/>
    </font>
    <font>
      <sz val="10"/>
      <name val="Arial"/>
      <family val="2"/>
      <charset val="204"/>
    </font>
    <font>
      <b/>
      <sz val="13"/>
      <name val="Times New Roman Cyr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 Cyr"/>
      <family val="1"/>
      <charset val="204"/>
    </font>
    <font>
      <sz val="14"/>
      <name val="Arial Cyr"/>
      <charset val="204"/>
    </font>
    <font>
      <b/>
      <sz val="15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6" fillId="0" borderId="0">
      <alignment vertical="top"/>
    </xf>
    <xf numFmtId="0" fontId="1" fillId="0" borderId="0"/>
    <xf numFmtId="0" fontId="37" fillId="0" borderId="0"/>
    <xf numFmtId="0" fontId="43" fillId="0" borderId="0"/>
  </cellStyleXfs>
  <cellXfs count="269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horizontal="left" vertical="center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Font="1" applyFill="1"/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 vertical="center"/>
    </xf>
    <xf numFmtId="0" fontId="12" fillId="0" borderId="0" xfId="0" applyFont="1" applyAlignment="1">
      <alignment horizontal="right"/>
    </xf>
    <xf numFmtId="0" fontId="0" fillId="0" borderId="0" xfId="0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Border="1"/>
    <xf numFmtId="164" fontId="6" fillId="0" borderId="3" xfId="0" applyNumberFormat="1" applyFont="1" applyFill="1" applyBorder="1" applyAlignment="1" applyProtection="1">
      <alignment horizontal="right" vertical="center"/>
    </xf>
    <xf numFmtId="0" fontId="3" fillId="2" borderId="4" xfId="0" applyNumberFormat="1" applyFont="1" applyFill="1" applyBorder="1" applyAlignment="1" applyProtection="1">
      <alignment horizontal="center" vertical="top" wrapText="1"/>
    </xf>
    <xf numFmtId="164" fontId="9" fillId="0" borderId="0" xfId="0" applyNumberFormat="1" applyFont="1" applyFill="1"/>
    <xf numFmtId="0" fontId="17" fillId="0" borderId="0" xfId="1" applyFont="1" applyBorder="1">
      <alignment vertical="top"/>
    </xf>
    <xf numFmtId="0" fontId="17" fillId="0" borderId="0" xfId="1" applyFont="1" applyBorder="1" applyAlignment="1">
      <alignment vertical="top" wrapText="1"/>
    </xf>
    <xf numFmtId="0" fontId="17" fillId="0" borderId="0" xfId="1" applyFont="1">
      <alignment vertical="top"/>
    </xf>
    <xf numFmtId="0" fontId="20" fillId="0" borderId="0" xfId="1" applyFont="1">
      <alignment vertical="top"/>
    </xf>
    <xf numFmtId="49" fontId="17" fillId="0" borderId="0" xfId="1" applyNumberFormat="1" applyFont="1" applyAlignment="1">
      <alignment horizontal="center" vertical="center" wrapText="1"/>
    </xf>
    <xf numFmtId="0" fontId="21" fillId="0" borderId="0" xfId="1" applyFont="1">
      <alignment vertical="top"/>
    </xf>
    <xf numFmtId="0" fontId="23" fillId="0" borderId="0" xfId="1" applyFont="1">
      <alignment vertical="top"/>
    </xf>
    <xf numFmtId="3" fontId="18" fillId="0" borderId="0" xfId="1" applyNumberFormat="1" applyFont="1">
      <alignment vertical="top"/>
    </xf>
    <xf numFmtId="0" fontId="18" fillId="0" borderId="0" xfId="1" applyFont="1" applyAlignment="1">
      <alignment vertical="top" wrapText="1"/>
    </xf>
    <xf numFmtId="0" fontId="18" fillId="0" borderId="0" xfId="1" applyFont="1">
      <alignment vertical="top"/>
    </xf>
    <xf numFmtId="0" fontId="24" fillId="0" borderId="0" xfId="1" applyFont="1" applyAlignment="1">
      <alignment vertical="center"/>
    </xf>
    <xf numFmtId="0" fontId="25" fillId="0" borderId="0" xfId="1" applyFont="1" applyAlignment="1">
      <alignment horizontal="left" vertical="center" indent="15"/>
    </xf>
    <xf numFmtId="164" fontId="18" fillId="0" borderId="0" xfId="1" applyNumberFormat="1" applyFont="1">
      <alignment vertical="top"/>
    </xf>
    <xf numFmtId="0" fontId="18" fillId="0" borderId="0" xfId="1" applyFont="1" applyAlignment="1">
      <alignment vertical="center"/>
    </xf>
    <xf numFmtId="0" fontId="24" fillId="0" borderId="0" xfId="1" applyFont="1" applyAlignment="1">
      <alignment horizontal="left" vertical="top"/>
    </xf>
    <xf numFmtId="164" fontId="18" fillId="0" borderId="0" xfId="1" applyNumberFormat="1" applyFont="1" applyAlignment="1">
      <alignment vertical="top"/>
    </xf>
    <xf numFmtId="0" fontId="24" fillId="0" borderId="0" xfId="1" applyFont="1">
      <alignment vertical="top"/>
    </xf>
    <xf numFmtId="0" fontId="20" fillId="0" borderId="0" xfId="1" applyFont="1" applyAlignment="1">
      <alignment vertical="center"/>
    </xf>
    <xf numFmtId="0" fontId="17" fillId="0" borderId="0" xfId="1" applyFont="1" applyAlignment="1">
      <alignment vertical="top" wrapText="1"/>
    </xf>
    <xf numFmtId="0" fontId="10" fillId="0" borderId="0" xfId="1" applyFont="1" applyAlignment="1">
      <alignment horizontal="center" vertical="center" wrapText="1"/>
    </xf>
    <xf numFmtId="0" fontId="17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165" fontId="17" fillId="0" borderId="0" xfId="1" applyNumberFormat="1" applyFont="1">
      <alignment vertical="top"/>
    </xf>
    <xf numFmtId="3" fontId="17" fillId="0" borderId="0" xfId="1" applyNumberFormat="1" applyFont="1" applyAlignment="1">
      <alignment vertical="top" wrapText="1"/>
    </xf>
    <xf numFmtId="0" fontId="10" fillId="0" borderId="0" xfId="1" applyFont="1">
      <alignment vertical="top"/>
    </xf>
    <xf numFmtId="0" fontId="28" fillId="0" borderId="0" xfId="1" applyFont="1" applyAlignment="1">
      <alignment horizontal="left" vertical="center" indent="15"/>
    </xf>
    <xf numFmtId="0" fontId="19" fillId="0" borderId="0" xfId="1" applyFont="1">
      <alignment vertical="top"/>
    </xf>
    <xf numFmtId="0" fontId="11" fillId="0" borderId="0" xfId="1" applyFont="1">
      <alignment vertical="top"/>
    </xf>
    <xf numFmtId="164" fontId="17" fillId="0" borderId="0" xfId="1" applyNumberFormat="1" applyFont="1">
      <alignment vertical="top"/>
    </xf>
    <xf numFmtId="0" fontId="24" fillId="0" borderId="0" xfId="1" applyFont="1" applyAlignment="1">
      <alignment vertical="top"/>
    </xf>
    <xf numFmtId="4" fontId="17" fillId="0" borderId="0" xfId="1" applyNumberFormat="1" applyFont="1">
      <alignment vertical="top"/>
    </xf>
    <xf numFmtId="4" fontId="18" fillId="0" borderId="0" xfId="1" applyNumberFormat="1" applyFont="1" applyAlignment="1">
      <alignment horizontal="left" vertical="top"/>
    </xf>
    <xf numFmtId="164" fontId="14" fillId="0" borderId="0" xfId="0" applyNumberFormat="1" applyFont="1" applyAlignment="1">
      <alignment horizontal="center" vertical="center" wrapText="1"/>
    </xf>
    <xf numFmtId="164" fontId="29" fillId="0" borderId="0" xfId="1" applyNumberFormat="1" applyFont="1">
      <alignment vertical="top"/>
    </xf>
    <xf numFmtId="0" fontId="1" fillId="0" borderId="0" xfId="0" applyNumberFormat="1" applyFont="1" applyFill="1" applyAlignment="1" applyProtection="1">
      <alignment horizontal="center" vertical="center" wrapText="1"/>
    </xf>
    <xf numFmtId="0" fontId="17" fillId="0" borderId="0" xfId="1" applyFont="1" applyBorder="1" applyAlignment="1">
      <alignment horizontal="center" vertical="top" wrapText="1"/>
    </xf>
    <xf numFmtId="0" fontId="10" fillId="0" borderId="0" xfId="1" applyFont="1" applyBorder="1" applyAlignment="1">
      <alignment vertical="top" wrapText="1"/>
    </xf>
    <xf numFmtId="0" fontId="10" fillId="0" borderId="0" xfId="1" applyFont="1" applyBorder="1" applyAlignment="1">
      <alignment vertical="top"/>
    </xf>
    <xf numFmtId="0" fontId="22" fillId="0" borderId="0" xfId="1" applyFont="1" applyBorder="1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1" fillId="0" borderId="0" xfId="1" applyFont="1" applyAlignment="1">
      <alignment vertical="top" wrapText="1"/>
    </xf>
    <xf numFmtId="0" fontId="2" fillId="0" borderId="0" xfId="1" applyFont="1" applyAlignment="1">
      <alignment horizontal="left" vertical="top"/>
    </xf>
    <xf numFmtId="0" fontId="1" fillId="0" borderId="0" xfId="1" applyFont="1" applyAlignment="1">
      <alignment vertical="top"/>
    </xf>
    <xf numFmtId="0" fontId="1" fillId="0" borderId="0" xfId="0" applyNumberFormat="1" applyFont="1" applyFill="1" applyAlignment="1" applyProtection="1">
      <alignment wrapText="1"/>
    </xf>
    <xf numFmtId="0" fontId="0" fillId="0" borderId="0" xfId="0" applyAlignment="1">
      <alignment wrapText="1"/>
    </xf>
    <xf numFmtId="0" fontId="6" fillId="0" borderId="3" xfId="0" applyNumberFormat="1" applyFont="1" applyFill="1" applyBorder="1" applyAlignment="1" applyProtection="1">
      <alignment vertical="center" wrapText="1"/>
    </xf>
    <xf numFmtId="164" fontId="32" fillId="0" borderId="0" xfId="0" applyNumberFormat="1" applyFont="1" applyBorder="1" applyAlignment="1">
      <alignment horizontal="right" vertical="top" wrapText="1"/>
    </xf>
    <xf numFmtId="164" fontId="32" fillId="0" borderId="0" xfId="0" applyNumberFormat="1" applyFont="1" applyBorder="1" applyAlignment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wrapText="1"/>
    </xf>
    <xf numFmtId="164" fontId="7" fillId="0" borderId="0" xfId="0" applyNumberFormat="1" applyFont="1" applyFill="1" applyBorder="1" applyAlignment="1" applyProtection="1">
      <alignment horizontal="right" vertical="top"/>
    </xf>
    <xf numFmtId="0" fontId="0" fillId="0" borderId="0" xfId="0" applyBorder="1"/>
    <xf numFmtId="0" fontId="9" fillId="0" borderId="0" xfId="0" applyFont="1" applyBorder="1"/>
    <xf numFmtId="0" fontId="33" fillId="0" borderId="0" xfId="0" applyFont="1" applyBorder="1" applyAlignment="1">
      <alignment horizontal="center" vertical="center" wrapText="1"/>
    </xf>
    <xf numFmtId="164" fontId="32" fillId="0" borderId="0" xfId="0" applyNumberFormat="1" applyFont="1" applyBorder="1"/>
    <xf numFmtId="164" fontId="34" fillId="0" borderId="0" xfId="0" applyNumberFormat="1" applyFont="1" applyBorder="1" applyAlignment="1">
      <alignment horizontal="center" vertical="center" wrapText="1"/>
    </xf>
    <xf numFmtId="164" fontId="8" fillId="0" borderId="0" xfId="1" applyNumberFormat="1" applyFont="1" applyFill="1" applyBorder="1" applyAlignment="1" applyProtection="1">
      <alignment horizontal="right" vertical="top"/>
    </xf>
    <xf numFmtId="164" fontId="8" fillId="0" borderId="0" xfId="1" applyNumberFormat="1" applyFont="1" applyFill="1" applyBorder="1" applyAlignment="1" applyProtection="1">
      <alignment horizontal="right" vertical="top" wrapText="1"/>
    </xf>
    <xf numFmtId="164" fontId="22" fillId="2" borderId="1" xfId="1" applyNumberFormat="1" applyFont="1" applyFill="1" applyBorder="1" applyAlignment="1">
      <alignment horizontal="right" vertical="top"/>
    </xf>
    <xf numFmtId="0" fontId="7" fillId="0" borderId="1" xfId="2" applyNumberFormat="1" applyFont="1" applyFill="1" applyBorder="1" applyAlignment="1" applyProtection="1">
      <alignment horizontal="center" vertical="center"/>
    </xf>
    <xf numFmtId="0" fontId="6" fillId="0" borderId="1" xfId="2" applyNumberFormat="1" applyFont="1" applyFill="1" applyBorder="1" applyAlignment="1" applyProtection="1">
      <alignment wrapText="1"/>
    </xf>
    <xf numFmtId="164" fontId="6" fillId="0" borderId="1" xfId="2" applyNumberFormat="1" applyFont="1" applyFill="1" applyBorder="1" applyAlignment="1" applyProtection="1">
      <alignment vertical="center"/>
    </xf>
    <xf numFmtId="0" fontId="6" fillId="0" borderId="1" xfId="2" applyNumberFormat="1" applyFont="1" applyFill="1" applyBorder="1" applyAlignment="1" applyProtection="1">
      <alignment horizontal="right" vertical="center"/>
    </xf>
    <xf numFmtId="164" fontId="1" fillId="0" borderId="1" xfId="2" applyNumberFormat="1" applyFont="1" applyFill="1" applyBorder="1" applyAlignment="1" applyProtection="1">
      <alignment vertical="center"/>
    </xf>
    <xf numFmtId="164" fontId="23" fillId="2" borderId="1" xfId="1" applyNumberFormat="1" applyFont="1" applyFill="1" applyBorder="1" applyAlignment="1">
      <alignment horizontal="right" vertical="center"/>
    </xf>
    <xf numFmtId="164" fontId="22" fillId="2" borderId="1" xfId="1" applyNumberFormat="1" applyFont="1" applyFill="1" applyBorder="1" applyAlignment="1">
      <alignment horizontal="right" vertical="center"/>
    </xf>
    <xf numFmtId="0" fontId="37" fillId="0" borderId="0" xfId="3" applyFont="1"/>
    <xf numFmtId="0" fontId="38" fillId="0" borderId="0" xfId="3" applyFont="1"/>
    <xf numFmtId="0" fontId="39" fillId="0" borderId="0" xfId="3" applyFont="1" applyAlignment="1">
      <alignment horizontal="center" vertical="center" wrapText="1"/>
    </xf>
    <xf numFmtId="0" fontId="40" fillId="0" borderId="0" xfId="3" applyFont="1" applyAlignment="1">
      <alignment horizontal="center" vertical="center" wrapText="1"/>
    </xf>
    <xf numFmtId="0" fontId="42" fillId="0" borderId="1" xfId="3" applyFont="1" applyBorder="1"/>
    <xf numFmtId="0" fontId="44" fillId="0" borderId="1" xfId="4" applyFont="1" applyBorder="1" applyAlignment="1">
      <alignment horizontal="left" vertical="top" wrapText="1"/>
    </xf>
    <xf numFmtId="0" fontId="3" fillId="2" borderId="8" xfId="3" applyFont="1" applyFill="1" applyBorder="1" applyAlignment="1">
      <alignment horizontal="center" vertical="center" wrapText="1"/>
    </xf>
    <xf numFmtId="0" fontId="37" fillId="0" borderId="1" xfId="3" applyFont="1" applyBorder="1"/>
    <xf numFmtId="164" fontId="2" fillId="2" borderId="1" xfId="3" applyNumberFormat="1" applyFont="1" applyFill="1" applyBorder="1" applyAlignment="1">
      <alignment vertical="center" wrapText="1"/>
    </xf>
    <xf numFmtId="1" fontId="42" fillId="0" borderId="1" xfId="3" applyNumberFormat="1" applyFont="1" applyBorder="1"/>
    <xf numFmtId="0" fontId="42" fillId="0" borderId="1" xfId="3" applyFont="1" applyFill="1" applyBorder="1"/>
    <xf numFmtId="0" fontId="44" fillId="0" borderId="1" xfId="4" applyFont="1" applyFill="1" applyBorder="1" applyAlignment="1">
      <alignment horizontal="left" vertical="top" wrapText="1"/>
    </xf>
    <xf numFmtId="0" fontId="2" fillId="0" borderId="1" xfId="3" applyFont="1" applyBorder="1" applyAlignment="1">
      <alignment horizontal="left" vertical="center"/>
    </xf>
    <xf numFmtId="164" fontId="45" fillId="0" borderId="1" xfId="3" applyNumberFormat="1" applyFont="1" applyFill="1" applyBorder="1" applyAlignment="1">
      <alignment vertical="center"/>
    </xf>
    <xf numFmtId="0" fontId="37" fillId="0" borderId="0" xfId="3" applyFont="1" applyBorder="1"/>
    <xf numFmtId="0" fontId="46" fillId="0" borderId="0" xfId="3" applyFont="1" applyBorder="1"/>
    <xf numFmtId="0" fontId="39" fillId="0" borderId="0" xfId="3" applyFont="1" applyBorder="1"/>
    <xf numFmtId="0" fontId="47" fillId="0" borderId="0" xfId="3" applyFont="1"/>
    <xf numFmtId="9" fontId="46" fillId="0" borderId="0" xfId="3" applyNumberFormat="1" applyFont="1" applyBorder="1"/>
    <xf numFmtId="16" fontId="46" fillId="0" borderId="0" xfId="3" applyNumberFormat="1" applyFont="1" applyBorder="1"/>
    <xf numFmtId="9" fontId="37" fillId="0" borderId="0" xfId="3" applyNumberFormat="1" applyFont="1"/>
    <xf numFmtId="0" fontId="37" fillId="0" borderId="0" xfId="3" applyFont="1" applyAlignment="1">
      <alignment wrapText="1"/>
    </xf>
    <xf numFmtId="0" fontId="5" fillId="2" borderId="1" xfId="3" applyFont="1" applyFill="1" applyBorder="1" applyAlignment="1">
      <alignment horizontal="center" vertical="center" wrapText="1"/>
    </xf>
    <xf numFmtId="0" fontId="37" fillId="0" borderId="8" xfId="3" applyFont="1" applyBorder="1"/>
    <xf numFmtId="0" fontId="12" fillId="0" borderId="1" xfId="0" applyFont="1" applyBorder="1" applyAlignment="1">
      <alignment horizontal="center" vertical="top" wrapText="1"/>
    </xf>
    <xf numFmtId="0" fontId="1" fillId="0" borderId="0" xfId="3" applyFont="1"/>
    <xf numFmtId="0" fontId="6" fillId="0" borderId="0" xfId="3" applyFont="1"/>
    <xf numFmtId="0" fontId="5" fillId="2" borderId="1" xfId="3" applyFont="1" applyFill="1" applyBorder="1" applyAlignment="1">
      <alignment horizontal="center" vertical="top" wrapText="1"/>
    </xf>
    <xf numFmtId="0" fontId="5" fillId="2" borderId="8" xfId="3" applyFont="1" applyFill="1" applyBorder="1" applyAlignment="1">
      <alignment vertical="top" wrapText="1"/>
    </xf>
    <xf numFmtId="0" fontId="5" fillId="0" borderId="1" xfId="3" applyFont="1" applyBorder="1" applyAlignment="1">
      <alignment vertical="center"/>
    </xf>
    <xf numFmtId="0" fontId="3" fillId="0" borderId="1" xfId="4" applyFont="1" applyBorder="1" applyAlignment="1">
      <alignment horizontal="left" vertical="center" wrapText="1"/>
    </xf>
    <xf numFmtId="0" fontId="50" fillId="0" borderId="8" xfId="4" applyFont="1" applyBorder="1" applyAlignment="1">
      <alignment horizontal="left" vertical="center" wrapText="1"/>
    </xf>
    <xf numFmtId="0" fontId="1" fillId="0" borderId="1" xfId="3" applyFont="1" applyBorder="1" applyAlignment="1">
      <alignment vertical="center"/>
    </xf>
    <xf numFmtId="0" fontId="50" fillId="0" borderId="1" xfId="4" applyFont="1" applyBorder="1" applyAlignment="1">
      <alignment horizontal="left" vertical="center" wrapText="1"/>
    </xf>
    <xf numFmtId="1" fontId="5" fillId="0" borderId="1" xfId="3" applyNumberFormat="1" applyFont="1" applyBorder="1" applyAlignment="1">
      <alignment vertical="center"/>
    </xf>
    <xf numFmtId="0" fontId="5" fillId="0" borderId="1" xfId="3" applyFont="1" applyFill="1" applyBorder="1" applyAlignment="1">
      <alignment vertical="center"/>
    </xf>
    <xf numFmtId="0" fontId="3" fillId="0" borderId="1" xfId="4" applyFont="1" applyFill="1" applyBorder="1" applyAlignment="1">
      <alignment horizontal="left" vertical="center" wrapText="1"/>
    </xf>
    <xf numFmtId="0" fontId="50" fillId="0" borderId="1" xfId="4" applyFont="1" applyFill="1" applyBorder="1" applyAlignment="1">
      <alignment horizontal="left" vertical="center" wrapText="1"/>
    </xf>
    <xf numFmtId="0" fontId="49" fillId="0" borderId="1" xfId="3" applyFont="1" applyBorder="1" applyAlignment="1">
      <alignment vertical="center"/>
    </xf>
    <xf numFmtId="164" fontId="2" fillId="0" borderId="1" xfId="3" applyNumberFormat="1" applyFont="1" applyBorder="1" applyAlignment="1">
      <alignment horizontal="right" vertical="center"/>
    </xf>
    <xf numFmtId="164" fontId="2" fillId="0" borderId="1" xfId="3" applyNumberFormat="1" applyFont="1" applyFill="1" applyBorder="1" applyAlignment="1">
      <alignment horizontal="right" vertical="center"/>
    </xf>
    <xf numFmtId="0" fontId="1" fillId="0" borderId="0" xfId="3" applyFont="1" applyBorder="1"/>
    <xf numFmtId="0" fontId="3" fillId="0" borderId="0" xfId="3" applyFont="1" applyBorder="1"/>
    <xf numFmtId="0" fontId="31" fillId="0" borderId="1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45" fillId="0" borderId="5" xfId="3" applyFont="1" applyBorder="1" applyAlignment="1">
      <alignment horizontal="center" vertical="top" wrapText="1"/>
    </xf>
    <xf numFmtId="0" fontId="51" fillId="0" borderId="0" xfId="0" applyFont="1"/>
    <xf numFmtId="0" fontId="51" fillId="3" borderId="0" xfId="0" applyFont="1" applyFill="1"/>
    <xf numFmtId="0" fontId="27" fillId="0" borderId="0" xfId="1" applyFont="1" applyBorder="1" applyAlignment="1">
      <alignment vertical="center" wrapText="1"/>
    </xf>
    <xf numFmtId="49" fontId="10" fillId="0" borderId="1" xfId="1" applyNumberFormat="1" applyFont="1" applyBorder="1" applyAlignment="1">
      <alignment horizontal="left" vertical="top" wrapText="1"/>
    </xf>
    <xf numFmtId="164" fontId="21" fillId="0" borderId="1" xfId="1" applyNumberFormat="1" applyFont="1" applyBorder="1" applyAlignment="1">
      <alignment horizontal="right" vertical="center"/>
    </xf>
    <xf numFmtId="164" fontId="21" fillId="0" borderId="1" xfId="1" applyNumberFormat="1" applyFont="1" applyBorder="1" applyAlignment="1">
      <alignment horizontal="right" vertical="center" wrapText="1"/>
    </xf>
    <xf numFmtId="164" fontId="21" fillId="2" borderId="1" xfId="1" applyNumberFormat="1" applyFont="1" applyFill="1" applyBorder="1" applyAlignment="1">
      <alignment horizontal="right" vertical="center"/>
    </xf>
    <xf numFmtId="164" fontId="21" fillId="2" borderId="1" xfId="1" applyNumberFormat="1" applyFont="1" applyFill="1" applyBorder="1" applyAlignment="1">
      <alignment vertical="center"/>
    </xf>
    <xf numFmtId="0" fontId="17" fillId="0" borderId="1" xfId="1" applyFont="1" applyBorder="1" applyAlignment="1">
      <alignment vertical="top" wrapText="1"/>
    </xf>
    <xf numFmtId="164" fontId="22" fillId="0" borderId="1" xfId="1" applyNumberFormat="1" applyFont="1" applyBorder="1" applyAlignment="1">
      <alignment horizontal="right" vertical="center"/>
    </xf>
    <xf numFmtId="164" fontId="22" fillId="0" borderId="1" xfId="1" applyNumberFormat="1" applyFont="1" applyBorder="1" applyAlignment="1">
      <alignment horizontal="right" vertical="center" wrapText="1"/>
    </xf>
    <xf numFmtId="164" fontId="23" fillId="0" borderId="1" xfId="1" applyNumberFormat="1" applyFont="1" applyBorder="1" applyAlignment="1">
      <alignment horizontal="right" vertical="center"/>
    </xf>
    <xf numFmtId="164" fontId="23" fillId="0" borderId="1" xfId="1" applyNumberFormat="1" applyFont="1" applyBorder="1" applyAlignment="1">
      <alignment horizontal="right" vertical="center" wrapText="1"/>
    </xf>
    <xf numFmtId="0" fontId="17" fillId="0" borderId="1" xfId="1" applyFont="1" applyBorder="1" applyAlignment="1">
      <alignment horizontal="center" vertical="top"/>
    </xf>
    <xf numFmtId="0" fontId="17" fillId="0" borderId="1" xfId="1" applyFont="1" applyBorder="1">
      <alignment vertical="top"/>
    </xf>
    <xf numFmtId="0" fontId="6" fillId="0" borderId="6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right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22" fillId="0" borderId="0" xfId="1" applyFont="1" applyBorder="1" applyAlignment="1">
      <alignment vertical="center" wrapText="1"/>
    </xf>
    <xf numFmtId="0" fontId="52" fillId="2" borderId="0" xfId="3" applyNumberFormat="1" applyFont="1" applyFill="1" applyBorder="1" applyAlignment="1">
      <alignment horizontal="right" vertical="center" wrapText="1"/>
    </xf>
    <xf numFmtId="0" fontId="5" fillId="2" borderId="1" xfId="3" applyFont="1" applyFill="1" applyBorder="1" applyAlignment="1">
      <alignment horizontal="center" vertical="center" wrapText="1"/>
    </xf>
    <xf numFmtId="164" fontId="1" fillId="0" borderId="4" xfId="2" applyNumberFormat="1" applyFont="1" applyFill="1" applyBorder="1" applyAlignment="1" applyProtection="1">
      <alignment vertical="center"/>
    </xf>
    <xf numFmtId="0" fontId="6" fillId="0" borderId="2" xfId="2" applyNumberFormat="1" applyFont="1" applyFill="1" applyBorder="1" applyAlignment="1" applyProtection="1">
      <alignment horizontal="right" vertical="center"/>
    </xf>
    <xf numFmtId="0" fontId="7" fillId="0" borderId="2" xfId="2" applyNumberFormat="1" applyFont="1" applyFill="1" applyBorder="1" applyAlignment="1" applyProtection="1">
      <alignment horizontal="center" vertical="center"/>
    </xf>
    <xf numFmtId="0" fontId="6" fillId="0" borderId="2" xfId="2" applyNumberFormat="1" applyFont="1" applyFill="1" applyBorder="1" applyAlignment="1" applyProtection="1">
      <alignment wrapText="1"/>
    </xf>
    <xf numFmtId="0" fontId="3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164" fontId="53" fillId="0" borderId="1" xfId="3" applyNumberFormat="1" applyFont="1" applyFill="1" applyBorder="1" applyAlignment="1">
      <alignment vertical="center"/>
    </xf>
    <xf numFmtId="164" fontId="49" fillId="2" borderId="1" xfId="3" applyNumberFormat="1" applyFont="1" applyFill="1" applyBorder="1" applyAlignment="1">
      <alignment vertical="center" wrapText="1"/>
    </xf>
    <xf numFmtId="164" fontId="49" fillId="0" borderId="1" xfId="3" applyNumberFormat="1" applyFont="1" applyFill="1" applyBorder="1" applyAlignment="1">
      <alignment horizontal="right" vertical="center"/>
    </xf>
    <xf numFmtId="0" fontId="1" fillId="0" borderId="5" xfId="3" applyFont="1" applyBorder="1" applyAlignment="1">
      <alignment horizontal="center" vertical="center" wrapText="1"/>
    </xf>
    <xf numFmtId="164" fontId="6" fillId="0" borderId="3" xfId="2" applyNumberFormat="1" applyFont="1" applyFill="1" applyBorder="1" applyAlignment="1" applyProtection="1">
      <alignment horizontal="right" vertical="center"/>
    </xf>
    <xf numFmtId="164" fontId="7" fillId="0" borderId="5" xfId="2" applyNumberFormat="1" applyFont="1" applyFill="1" applyBorder="1" applyAlignment="1" applyProtection="1">
      <alignment horizontal="right" vertical="center"/>
    </xf>
    <xf numFmtId="164" fontId="8" fillId="0" borderId="5" xfId="2" applyNumberFormat="1" applyFont="1" applyFill="1" applyBorder="1" applyAlignment="1" applyProtection="1">
      <alignment horizontal="right" vertical="center"/>
    </xf>
    <xf numFmtId="0" fontId="8" fillId="0" borderId="5" xfId="2" applyNumberFormat="1" applyFont="1" applyFill="1" applyBorder="1" applyAlignment="1" applyProtection="1">
      <alignment vertical="center" wrapText="1"/>
    </xf>
    <xf numFmtId="0" fontId="1" fillId="0" borderId="5" xfId="2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 wrapText="1"/>
    </xf>
    <xf numFmtId="0" fontId="8" fillId="0" borderId="5" xfId="0" applyNumberFormat="1" applyFont="1" applyFill="1" applyBorder="1" applyAlignment="1" applyProtection="1">
      <alignment vertical="center" wrapText="1"/>
    </xf>
    <xf numFmtId="0" fontId="7" fillId="0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top" wrapText="1"/>
    </xf>
    <xf numFmtId="0" fontId="8" fillId="0" borderId="9" xfId="2" applyNumberFormat="1" applyFont="1" applyFill="1" applyBorder="1" applyAlignment="1" applyProtection="1">
      <alignment horizontal="center" vertical="center"/>
    </xf>
    <xf numFmtId="0" fontId="1" fillId="0" borderId="9" xfId="2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right" vertical="center" wrapText="1"/>
    </xf>
    <xf numFmtId="164" fontId="7" fillId="0" borderId="3" xfId="0" applyNumberFormat="1" applyFont="1" applyFill="1" applyBorder="1" applyAlignment="1" applyProtection="1">
      <alignment horizontal="right" vertical="center"/>
    </xf>
    <xf numFmtId="164" fontId="7" fillId="0" borderId="5" xfId="0" applyNumberFormat="1" applyFont="1" applyFill="1" applyBorder="1" applyAlignment="1" applyProtection="1">
      <alignment horizontal="right" vertical="center"/>
    </xf>
    <xf numFmtId="164" fontId="1" fillId="0" borderId="3" xfId="0" applyNumberFormat="1" applyFont="1" applyFill="1" applyBorder="1" applyAlignment="1" applyProtection="1">
      <alignment horizontal="right" vertical="center"/>
    </xf>
    <xf numFmtId="164" fontId="1" fillId="0" borderId="5" xfId="0" applyNumberFormat="1" applyFont="1" applyFill="1" applyBorder="1" applyAlignment="1" applyProtection="1">
      <alignment horizontal="right" vertical="center"/>
    </xf>
    <xf numFmtId="164" fontId="8" fillId="0" borderId="5" xfId="0" applyNumberFormat="1" applyFont="1" applyFill="1" applyBorder="1" applyAlignment="1" applyProtection="1">
      <alignment horizontal="right" vertical="center"/>
    </xf>
    <xf numFmtId="164" fontId="8" fillId="0" borderId="3" xfId="0" applyNumberFormat="1" applyFont="1" applyFill="1" applyBorder="1" applyAlignment="1" applyProtection="1">
      <alignment horizontal="right" vertical="center"/>
    </xf>
    <xf numFmtId="164" fontId="34" fillId="0" borderId="3" xfId="0" applyNumberFormat="1" applyFont="1" applyBorder="1" applyAlignment="1">
      <alignment horizontal="right" vertical="center" wrapText="1"/>
    </xf>
    <xf numFmtId="164" fontId="36" fillId="0" borderId="3" xfId="0" applyNumberFormat="1" applyFont="1" applyBorder="1" applyAlignment="1">
      <alignment horizontal="right" vertical="center" wrapText="1"/>
    </xf>
    <xf numFmtId="164" fontId="36" fillId="0" borderId="3" xfId="0" applyNumberFormat="1" applyFont="1" applyBorder="1" applyAlignment="1">
      <alignment horizontal="right" vertical="center"/>
    </xf>
    <xf numFmtId="164" fontId="36" fillId="0" borderId="4" xfId="0" applyNumberFormat="1" applyFont="1" applyBorder="1" applyAlignment="1">
      <alignment horizontal="right" vertical="center"/>
    </xf>
    <xf numFmtId="164" fontId="33" fillId="0" borderId="3" xfId="0" applyNumberFormat="1" applyFont="1" applyBorder="1" applyAlignment="1">
      <alignment horizontal="right" vertical="center" wrapText="1"/>
    </xf>
    <xf numFmtId="164" fontId="33" fillId="0" borderId="5" xfId="0" applyNumberFormat="1" applyFont="1" applyBorder="1" applyAlignment="1">
      <alignment horizontal="right" vertical="center" wrapText="1"/>
    </xf>
    <xf numFmtId="164" fontId="36" fillId="0" borderId="5" xfId="0" applyNumberFormat="1" applyFont="1" applyBorder="1" applyAlignment="1">
      <alignment horizontal="right" vertical="center" wrapText="1"/>
    </xf>
    <xf numFmtId="164" fontId="36" fillId="0" borderId="5" xfId="0" applyNumberFormat="1" applyFont="1" applyBorder="1" applyAlignment="1">
      <alignment horizontal="right" vertical="center"/>
    </xf>
    <xf numFmtId="164" fontId="35" fillId="0" borderId="3" xfId="0" applyNumberFormat="1" applyFont="1" applyBorder="1" applyAlignment="1">
      <alignment horizontal="right" vertical="center" wrapText="1"/>
    </xf>
    <xf numFmtId="164" fontId="35" fillId="0" borderId="5" xfId="0" applyNumberFormat="1" applyFont="1" applyBorder="1" applyAlignment="1">
      <alignment horizontal="right" vertical="center" wrapText="1"/>
    </xf>
    <xf numFmtId="164" fontId="12" fillId="0" borderId="5" xfId="0" applyNumberFormat="1" applyFont="1" applyBorder="1" applyAlignment="1">
      <alignment horizontal="right" vertical="center" wrapText="1"/>
    </xf>
    <xf numFmtId="164" fontId="12" fillId="0" borderId="5" xfId="0" applyNumberFormat="1" applyFont="1" applyBorder="1" applyAlignment="1">
      <alignment horizontal="right" vertical="center"/>
    </xf>
    <xf numFmtId="164" fontId="8" fillId="0" borderId="4" xfId="0" applyNumberFormat="1" applyFont="1" applyFill="1" applyBorder="1" applyAlignment="1" applyProtection="1">
      <alignment horizontal="right" vertical="center"/>
    </xf>
    <xf numFmtId="164" fontId="7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0" fontId="7" fillId="0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vertical="center"/>
    </xf>
    <xf numFmtId="0" fontId="1" fillId="0" borderId="3" xfId="0" applyNumberFormat="1" applyFont="1" applyFill="1" applyBorder="1" applyAlignment="1" applyProtection="1">
      <alignment vertical="center" wrapText="1"/>
    </xf>
    <xf numFmtId="164" fontId="6" fillId="0" borderId="4" xfId="2" applyNumberFormat="1" applyFont="1" applyFill="1" applyBorder="1" applyAlignment="1" applyProtection="1">
      <alignment horizontal="right" vertical="center"/>
    </xf>
    <xf numFmtId="164" fontId="7" fillId="0" borderId="7" xfId="2" applyNumberFormat="1" applyFont="1" applyFill="1" applyBorder="1" applyAlignment="1" applyProtection="1">
      <alignment horizontal="right" vertical="center"/>
    </xf>
    <xf numFmtId="164" fontId="8" fillId="0" borderId="7" xfId="2" applyNumberFormat="1" applyFont="1" applyFill="1" applyBorder="1" applyAlignment="1" applyProtection="1">
      <alignment horizontal="right" vertical="center"/>
    </xf>
    <xf numFmtId="164" fontId="1" fillId="0" borderId="5" xfId="2" applyNumberFormat="1" applyFont="1" applyFill="1" applyBorder="1" applyAlignment="1" applyProtection="1">
      <alignment horizontal="right" vertical="center"/>
    </xf>
    <xf numFmtId="164" fontId="1" fillId="0" borderId="7" xfId="2" applyNumberFormat="1" applyFont="1" applyFill="1" applyBorder="1" applyAlignment="1" applyProtection="1">
      <alignment horizontal="right" vertical="center"/>
    </xf>
    <xf numFmtId="0" fontId="1" fillId="0" borderId="0" xfId="2" applyNumberFormat="1" applyFont="1" applyFill="1" applyAlignment="1" applyProtection="1"/>
    <xf numFmtId="0" fontId="1" fillId="0" borderId="0" xfId="2" applyFill="1"/>
    <xf numFmtId="0" fontId="4" fillId="0" borderId="0" xfId="2" applyNumberFormat="1" applyFont="1" applyFill="1" applyAlignment="1" applyProtection="1">
      <alignment horizontal="right" vertical="center"/>
    </xf>
    <xf numFmtId="0" fontId="6" fillId="0" borderId="1" xfId="2" applyNumberFormat="1" applyFont="1" applyFill="1" applyBorder="1" applyAlignment="1" applyProtection="1">
      <alignment horizontal="center" vertical="center" wrapText="1"/>
    </xf>
    <xf numFmtId="164" fontId="5" fillId="0" borderId="3" xfId="2" applyNumberFormat="1" applyFont="1" applyFill="1" applyBorder="1" applyAlignment="1" applyProtection="1">
      <alignment horizontal="right" vertical="center"/>
    </xf>
    <xf numFmtId="0" fontId="43" fillId="0" borderId="0" xfId="2" applyNumberFormat="1" applyFont="1" applyFill="1" applyAlignment="1" applyProtection="1"/>
    <xf numFmtId="0" fontId="1" fillId="0" borderId="0" xfId="2" applyFont="1" applyFill="1" applyAlignment="1" applyProtection="1"/>
    <xf numFmtId="0" fontId="6" fillId="0" borderId="3" xfId="2" applyNumberFormat="1" applyFont="1" applyFill="1" applyBorder="1" applyAlignment="1" applyProtection="1">
      <alignment wrapText="1"/>
    </xf>
    <xf numFmtId="0" fontId="7" fillId="0" borderId="5" xfId="2" applyNumberFormat="1" applyFont="1" applyFill="1" applyBorder="1" applyAlignment="1" applyProtection="1">
      <alignment wrapText="1"/>
    </xf>
    <xf numFmtId="0" fontId="8" fillId="0" borderId="5" xfId="2" applyNumberFormat="1" applyFont="1" applyFill="1" applyBorder="1" applyAlignment="1" applyProtection="1">
      <alignment wrapText="1"/>
    </xf>
    <xf numFmtId="0" fontId="7" fillId="0" borderId="5" xfId="2" applyNumberFormat="1" applyFont="1" applyFill="1" applyBorder="1" applyAlignment="1" applyProtection="1">
      <alignment vertical="center" wrapText="1"/>
    </xf>
    <xf numFmtId="0" fontId="6" fillId="0" borderId="3" xfId="2" applyNumberFormat="1" applyFont="1" applyFill="1" applyBorder="1" applyAlignment="1" applyProtection="1">
      <alignment vertical="center" wrapText="1"/>
    </xf>
    <xf numFmtId="164" fontId="8" fillId="0" borderId="1" xfId="1" applyNumberFormat="1" applyFont="1" applyFill="1" applyBorder="1" applyAlignment="1" applyProtection="1">
      <alignment vertical="center"/>
    </xf>
    <xf numFmtId="164" fontId="8" fillId="0" borderId="1" xfId="1" applyNumberFormat="1" applyFont="1" applyFill="1" applyBorder="1" applyAlignment="1" applyProtection="1">
      <alignment vertical="center" wrapText="1"/>
    </xf>
    <xf numFmtId="164" fontId="1" fillId="0" borderId="1" xfId="1" applyNumberFormat="1" applyFont="1" applyFill="1" applyBorder="1" applyAlignment="1" applyProtection="1">
      <alignment vertical="center" wrapText="1"/>
    </xf>
    <xf numFmtId="164" fontId="1" fillId="0" borderId="1" xfId="1" applyNumberFormat="1" applyFont="1" applyFill="1" applyBorder="1" applyAlignment="1" applyProtection="1">
      <alignment vertical="center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top"/>
    </xf>
    <xf numFmtId="0" fontId="22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 wrapText="1"/>
    </xf>
    <xf numFmtId="0" fontId="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</xf>
    <xf numFmtId="0" fontId="14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2" applyNumberFormat="1" applyFont="1" applyFill="1" applyAlignment="1" applyProtection="1">
      <alignment horizontal="center" vertical="center"/>
    </xf>
    <xf numFmtId="0" fontId="5" fillId="0" borderId="3" xfId="2" applyNumberFormat="1" applyFont="1" applyFill="1" applyBorder="1" applyAlignment="1" applyProtection="1">
      <alignment horizontal="center" vertical="center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top"/>
    </xf>
    <xf numFmtId="0" fontId="17" fillId="0" borderId="0" xfId="1" applyFont="1" applyBorder="1" applyAlignment="1">
      <alignment horizontal="right" vertical="top" wrapText="1"/>
    </xf>
    <xf numFmtId="0" fontId="10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6" fillId="0" borderId="0" xfId="1" applyFont="1" applyAlignment="1">
      <alignment horizontal="center" vertical="top" wrapText="1"/>
    </xf>
    <xf numFmtId="0" fontId="10" fillId="0" borderId="0" xfId="1" applyFont="1" applyAlignment="1">
      <alignment horizontal="center" vertical="top"/>
    </xf>
    <xf numFmtId="0" fontId="17" fillId="0" borderId="1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1" fillId="0" borderId="0" xfId="3" applyFont="1" applyAlignment="1">
      <alignment horizontal="right" vertical="center" wrapText="1"/>
    </xf>
    <xf numFmtId="0" fontId="41" fillId="0" borderId="1" xfId="3" applyFont="1" applyBorder="1" applyAlignment="1">
      <alignment horizontal="center" vertical="center" wrapText="1"/>
    </xf>
    <xf numFmtId="0" fontId="48" fillId="0" borderId="0" xfId="3" applyFont="1" applyBorder="1" applyAlignment="1">
      <alignment horizontal="center"/>
    </xf>
    <xf numFmtId="0" fontId="5" fillId="2" borderId="6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39" fillId="0" borderId="0" xfId="3" applyFont="1" applyAlignment="1">
      <alignment horizontal="center" vertical="center" wrapText="1"/>
    </xf>
    <xf numFmtId="0" fontId="39" fillId="0" borderId="0" xfId="3" applyFont="1" applyBorder="1" applyAlignment="1">
      <alignment horizontal="center" vertical="top" wrapText="1"/>
    </xf>
    <xf numFmtId="0" fontId="45" fillId="0" borderId="0" xfId="3" applyFont="1" applyBorder="1" applyAlignment="1">
      <alignment horizontal="center"/>
    </xf>
    <xf numFmtId="0" fontId="45" fillId="0" borderId="0" xfId="3" applyFont="1" applyAlignment="1">
      <alignment horizontal="center" vertical="center" wrapText="1"/>
    </xf>
    <xf numFmtId="0" fontId="45" fillId="0" borderId="0" xfId="3" applyFont="1" applyBorder="1" applyAlignment="1">
      <alignment horizontal="center" vertical="top" wrapText="1"/>
    </xf>
    <xf numFmtId="0" fontId="5" fillId="0" borderId="1" xfId="3" applyFont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top" wrapText="1"/>
    </xf>
    <xf numFmtId="0" fontId="5" fillId="2" borderId="4" xfId="3" applyFont="1" applyFill="1" applyBorder="1" applyAlignment="1">
      <alignment horizontal="center" vertical="top" wrapText="1"/>
    </xf>
    <xf numFmtId="0" fontId="5" fillId="0" borderId="6" xfId="2" applyNumberFormat="1" applyFont="1" applyFill="1" applyBorder="1" applyAlignment="1" applyProtection="1">
      <alignment horizontal="center" vertical="center"/>
    </xf>
    <xf numFmtId="164" fontId="5" fillId="0" borderId="4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0" fontId="7" fillId="0" borderId="9" xfId="2" applyNumberFormat="1" applyFont="1" applyFill="1" applyBorder="1" applyAlignment="1" applyProtection="1">
      <alignment horizontal="center" vertical="center"/>
    </xf>
  </cellXfs>
  <cellStyles count="5">
    <cellStyle name="Normal_Доходи" xfId="4" xr:uid="{00000000-0005-0000-0000-000000000000}"/>
    <cellStyle name="Звичайний" xfId="0" builtinId="0"/>
    <cellStyle name="Звичайний 2" xfId="2" xr:uid="{00000000-0005-0000-0000-000001000000}"/>
    <cellStyle name="Звичайний_Додаток _ 3 (розпод_л додатку _ 7)" xfId="3" xr:uid="{00000000-0005-0000-0000-000002000000}"/>
    <cellStyle name="Обычный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HQ17"/>
  <sheetViews>
    <sheetView showGridLines="0" view="pageBreakPreview" zoomScaleNormal="100" zoomScaleSheetLayoutView="100" workbookViewId="0">
      <selection activeCell="A7" sqref="A7:E16"/>
    </sheetView>
  </sheetViews>
  <sheetFormatPr defaultColWidth="7.85546875" defaultRowHeight="12.75" x14ac:dyDescent="0.2"/>
  <cols>
    <col min="1" max="1" width="11.28515625" style="11" customWidth="1"/>
    <col min="2" max="2" width="37.85546875" style="1" customWidth="1"/>
    <col min="3" max="3" width="14.28515625" style="1" bestFit="1" customWidth="1"/>
    <col min="4" max="4" width="19" style="1" customWidth="1"/>
    <col min="5" max="5" width="18.7109375" style="1" customWidth="1"/>
    <col min="6" max="6" width="14" style="1" customWidth="1"/>
    <col min="7" max="7" width="12.28515625" style="5" customWidth="1"/>
    <col min="8" max="8" width="15.140625" style="5" customWidth="1"/>
    <col min="9" max="9" width="11.28515625" style="5" bestFit="1" customWidth="1"/>
    <col min="10" max="216" width="7.85546875" style="5" customWidth="1"/>
    <col min="217" max="225" width="7.85546875" style="10" customWidth="1"/>
    <col min="226" max="256" width="7.85546875" style="5"/>
    <col min="257" max="257" width="11.28515625" style="5" customWidth="1"/>
    <col min="258" max="258" width="37.85546875" style="5" customWidth="1"/>
    <col min="259" max="259" width="14.28515625" style="5" bestFit="1" customWidth="1"/>
    <col min="260" max="260" width="15" style="5" bestFit="1" customWidth="1"/>
    <col min="261" max="261" width="13.7109375" style="5" customWidth="1"/>
    <col min="262" max="262" width="9.7109375" style="5" customWidth="1"/>
    <col min="263" max="481" width="7.85546875" style="5" customWidth="1"/>
    <col min="482" max="512" width="7.85546875" style="5"/>
    <col min="513" max="513" width="11.28515625" style="5" customWidth="1"/>
    <col min="514" max="514" width="37.85546875" style="5" customWidth="1"/>
    <col min="515" max="515" width="14.28515625" style="5" bestFit="1" customWidth="1"/>
    <col min="516" max="516" width="15" style="5" bestFit="1" customWidth="1"/>
    <col min="517" max="517" width="13.7109375" style="5" customWidth="1"/>
    <col min="518" max="518" width="9.7109375" style="5" customWidth="1"/>
    <col min="519" max="737" width="7.85546875" style="5" customWidth="1"/>
    <col min="738" max="768" width="7.85546875" style="5"/>
    <col min="769" max="769" width="11.28515625" style="5" customWidth="1"/>
    <col min="770" max="770" width="37.85546875" style="5" customWidth="1"/>
    <col min="771" max="771" width="14.28515625" style="5" bestFit="1" customWidth="1"/>
    <col min="772" max="772" width="15" style="5" bestFit="1" customWidth="1"/>
    <col min="773" max="773" width="13.7109375" style="5" customWidth="1"/>
    <col min="774" max="774" width="9.7109375" style="5" customWidth="1"/>
    <col min="775" max="993" width="7.85546875" style="5" customWidth="1"/>
    <col min="994" max="1024" width="7.85546875" style="5"/>
    <col min="1025" max="1025" width="11.28515625" style="5" customWidth="1"/>
    <col min="1026" max="1026" width="37.85546875" style="5" customWidth="1"/>
    <col min="1027" max="1027" width="14.28515625" style="5" bestFit="1" customWidth="1"/>
    <col min="1028" max="1028" width="15" style="5" bestFit="1" customWidth="1"/>
    <col min="1029" max="1029" width="13.7109375" style="5" customWidth="1"/>
    <col min="1030" max="1030" width="9.7109375" style="5" customWidth="1"/>
    <col min="1031" max="1249" width="7.85546875" style="5" customWidth="1"/>
    <col min="1250" max="1280" width="7.85546875" style="5"/>
    <col min="1281" max="1281" width="11.28515625" style="5" customWidth="1"/>
    <col min="1282" max="1282" width="37.85546875" style="5" customWidth="1"/>
    <col min="1283" max="1283" width="14.28515625" style="5" bestFit="1" customWidth="1"/>
    <col min="1284" max="1284" width="15" style="5" bestFit="1" customWidth="1"/>
    <col min="1285" max="1285" width="13.7109375" style="5" customWidth="1"/>
    <col min="1286" max="1286" width="9.7109375" style="5" customWidth="1"/>
    <col min="1287" max="1505" width="7.85546875" style="5" customWidth="1"/>
    <col min="1506" max="1536" width="7.85546875" style="5"/>
    <col min="1537" max="1537" width="11.28515625" style="5" customWidth="1"/>
    <col min="1538" max="1538" width="37.85546875" style="5" customWidth="1"/>
    <col min="1539" max="1539" width="14.28515625" style="5" bestFit="1" customWidth="1"/>
    <col min="1540" max="1540" width="15" style="5" bestFit="1" customWidth="1"/>
    <col min="1541" max="1541" width="13.7109375" style="5" customWidth="1"/>
    <col min="1542" max="1542" width="9.7109375" style="5" customWidth="1"/>
    <col min="1543" max="1761" width="7.85546875" style="5" customWidth="1"/>
    <col min="1762" max="1792" width="7.85546875" style="5"/>
    <col min="1793" max="1793" width="11.28515625" style="5" customWidth="1"/>
    <col min="1794" max="1794" width="37.85546875" style="5" customWidth="1"/>
    <col min="1795" max="1795" width="14.28515625" style="5" bestFit="1" customWidth="1"/>
    <col min="1796" max="1796" width="15" style="5" bestFit="1" customWidth="1"/>
    <col min="1797" max="1797" width="13.7109375" style="5" customWidth="1"/>
    <col min="1798" max="1798" width="9.7109375" style="5" customWidth="1"/>
    <col min="1799" max="2017" width="7.85546875" style="5" customWidth="1"/>
    <col min="2018" max="2048" width="7.85546875" style="5"/>
    <col min="2049" max="2049" width="11.28515625" style="5" customWidth="1"/>
    <col min="2050" max="2050" width="37.85546875" style="5" customWidth="1"/>
    <col min="2051" max="2051" width="14.28515625" style="5" bestFit="1" customWidth="1"/>
    <col min="2052" max="2052" width="15" style="5" bestFit="1" customWidth="1"/>
    <col min="2053" max="2053" width="13.7109375" style="5" customWidth="1"/>
    <col min="2054" max="2054" width="9.7109375" style="5" customWidth="1"/>
    <col min="2055" max="2273" width="7.85546875" style="5" customWidth="1"/>
    <col min="2274" max="2304" width="7.85546875" style="5"/>
    <col min="2305" max="2305" width="11.28515625" style="5" customWidth="1"/>
    <col min="2306" max="2306" width="37.85546875" style="5" customWidth="1"/>
    <col min="2307" max="2307" width="14.28515625" style="5" bestFit="1" customWidth="1"/>
    <col min="2308" max="2308" width="15" style="5" bestFit="1" customWidth="1"/>
    <col min="2309" max="2309" width="13.7109375" style="5" customWidth="1"/>
    <col min="2310" max="2310" width="9.7109375" style="5" customWidth="1"/>
    <col min="2311" max="2529" width="7.85546875" style="5" customWidth="1"/>
    <col min="2530" max="2560" width="7.85546875" style="5"/>
    <col min="2561" max="2561" width="11.28515625" style="5" customWidth="1"/>
    <col min="2562" max="2562" width="37.85546875" style="5" customWidth="1"/>
    <col min="2563" max="2563" width="14.28515625" style="5" bestFit="1" customWidth="1"/>
    <col min="2564" max="2564" width="15" style="5" bestFit="1" customWidth="1"/>
    <col min="2565" max="2565" width="13.7109375" style="5" customWidth="1"/>
    <col min="2566" max="2566" width="9.7109375" style="5" customWidth="1"/>
    <col min="2567" max="2785" width="7.85546875" style="5" customWidth="1"/>
    <col min="2786" max="2816" width="7.85546875" style="5"/>
    <col min="2817" max="2817" width="11.28515625" style="5" customWidth="1"/>
    <col min="2818" max="2818" width="37.85546875" style="5" customWidth="1"/>
    <col min="2819" max="2819" width="14.28515625" style="5" bestFit="1" customWidth="1"/>
    <col min="2820" max="2820" width="15" style="5" bestFit="1" customWidth="1"/>
    <col min="2821" max="2821" width="13.7109375" style="5" customWidth="1"/>
    <col min="2822" max="2822" width="9.7109375" style="5" customWidth="1"/>
    <col min="2823" max="3041" width="7.85546875" style="5" customWidth="1"/>
    <col min="3042" max="3072" width="7.85546875" style="5"/>
    <col min="3073" max="3073" width="11.28515625" style="5" customWidth="1"/>
    <col min="3074" max="3074" width="37.85546875" style="5" customWidth="1"/>
    <col min="3075" max="3075" width="14.28515625" style="5" bestFit="1" customWidth="1"/>
    <col min="3076" max="3076" width="15" style="5" bestFit="1" customWidth="1"/>
    <col min="3077" max="3077" width="13.7109375" style="5" customWidth="1"/>
    <col min="3078" max="3078" width="9.7109375" style="5" customWidth="1"/>
    <col min="3079" max="3297" width="7.85546875" style="5" customWidth="1"/>
    <col min="3298" max="3328" width="7.85546875" style="5"/>
    <col min="3329" max="3329" width="11.28515625" style="5" customWidth="1"/>
    <col min="3330" max="3330" width="37.85546875" style="5" customWidth="1"/>
    <col min="3331" max="3331" width="14.28515625" style="5" bestFit="1" customWidth="1"/>
    <col min="3332" max="3332" width="15" style="5" bestFit="1" customWidth="1"/>
    <col min="3333" max="3333" width="13.7109375" style="5" customWidth="1"/>
    <col min="3334" max="3334" width="9.7109375" style="5" customWidth="1"/>
    <col min="3335" max="3553" width="7.85546875" style="5" customWidth="1"/>
    <col min="3554" max="3584" width="7.85546875" style="5"/>
    <col min="3585" max="3585" width="11.28515625" style="5" customWidth="1"/>
    <col min="3586" max="3586" width="37.85546875" style="5" customWidth="1"/>
    <col min="3587" max="3587" width="14.28515625" style="5" bestFit="1" customWidth="1"/>
    <col min="3588" max="3588" width="15" style="5" bestFit="1" customWidth="1"/>
    <col min="3589" max="3589" width="13.7109375" style="5" customWidth="1"/>
    <col min="3590" max="3590" width="9.7109375" style="5" customWidth="1"/>
    <col min="3591" max="3809" width="7.85546875" style="5" customWidth="1"/>
    <col min="3810" max="3840" width="7.85546875" style="5"/>
    <col min="3841" max="3841" width="11.28515625" style="5" customWidth="1"/>
    <col min="3842" max="3842" width="37.85546875" style="5" customWidth="1"/>
    <col min="3843" max="3843" width="14.28515625" style="5" bestFit="1" customWidth="1"/>
    <col min="3844" max="3844" width="15" style="5" bestFit="1" customWidth="1"/>
    <col min="3845" max="3845" width="13.7109375" style="5" customWidth="1"/>
    <col min="3846" max="3846" width="9.7109375" style="5" customWidth="1"/>
    <col min="3847" max="4065" width="7.85546875" style="5" customWidth="1"/>
    <col min="4066" max="4096" width="7.85546875" style="5"/>
    <col min="4097" max="4097" width="11.28515625" style="5" customWidth="1"/>
    <col min="4098" max="4098" width="37.85546875" style="5" customWidth="1"/>
    <col min="4099" max="4099" width="14.28515625" style="5" bestFit="1" customWidth="1"/>
    <col min="4100" max="4100" width="15" style="5" bestFit="1" customWidth="1"/>
    <col min="4101" max="4101" width="13.7109375" style="5" customWidth="1"/>
    <col min="4102" max="4102" width="9.7109375" style="5" customWidth="1"/>
    <col min="4103" max="4321" width="7.85546875" style="5" customWidth="1"/>
    <col min="4322" max="4352" width="7.85546875" style="5"/>
    <col min="4353" max="4353" width="11.28515625" style="5" customWidth="1"/>
    <col min="4354" max="4354" width="37.85546875" style="5" customWidth="1"/>
    <col min="4355" max="4355" width="14.28515625" style="5" bestFit="1" customWidth="1"/>
    <col min="4356" max="4356" width="15" style="5" bestFit="1" customWidth="1"/>
    <col min="4357" max="4357" width="13.7109375" style="5" customWidth="1"/>
    <col min="4358" max="4358" width="9.7109375" style="5" customWidth="1"/>
    <col min="4359" max="4577" width="7.85546875" style="5" customWidth="1"/>
    <col min="4578" max="4608" width="7.85546875" style="5"/>
    <col min="4609" max="4609" width="11.28515625" style="5" customWidth="1"/>
    <col min="4610" max="4610" width="37.85546875" style="5" customWidth="1"/>
    <col min="4611" max="4611" width="14.28515625" style="5" bestFit="1" customWidth="1"/>
    <col min="4612" max="4612" width="15" style="5" bestFit="1" customWidth="1"/>
    <col min="4613" max="4613" width="13.7109375" style="5" customWidth="1"/>
    <col min="4614" max="4614" width="9.7109375" style="5" customWidth="1"/>
    <col min="4615" max="4833" width="7.85546875" style="5" customWidth="1"/>
    <col min="4834" max="4864" width="7.85546875" style="5"/>
    <col min="4865" max="4865" width="11.28515625" style="5" customWidth="1"/>
    <col min="4866" max="4866" width="37.85546875" style="5" customWidth="1"/>
    <col min="4867" max="4867" width="14.28515625" style="5" bestFit="1" customWidth="1"/>
    <col min="4868" max="4868" width="15" style="5" bestFit="1" customWidth="1"/>
    <col min="4869" max="4869" width="13.7109375" style="5" customWidth="1"/>
    <col min="4870" max="4870" width="9.7109375" style="5" customWidth="1"/>
    <col min="4871" max="5089" width="7.85546875" style="5" customWidth="1"/>
    <col min="5090" max="5120" width="7.85546875" style="5"/>
    <col min="5121" max="5121" width="11.28515625" style="5" customWidth="1"/>
    <col min="5122" max="5122" width="37.85546875" style="5" customWidth="1"/>
    <col min="5123" max="5123" width="14.28515625" style="5" bestFit="1" customWidth="1"/>
    <col min="5124" max="5124" width="15" style="5" bestFit="1" customWidth="1"/>
    <col min="5125" max="5125" width="13.7109375" style="5" customWidth="1"/>
    <col min="5126" max="5126" width="9.7109375" style="5" customWidth="1"/>
    <col min="5127" max="5345" width="7.85546875" style="5" customWidth="1"/>
    <col min="5346" max="5376" width="7.85546875" style="5"/>
    <col min="5377" max="5377" width="11.28515625" style="5" customWidth="1"/>
    <col min="5378" max="5378" width="37.85546875" style="5" customWidth="1"/>
    <col min="5379" max="5379" width="14.28515625" style="5" bestFit="1" customWidth="1"/>
    <col min="5380" max="5380" width="15" style="5" bestFit="1" customWidth="1"/>
    <col min="5381" max="5381" width="13.7109375" style="5" customWidth="1"/>
    <col min="5382" max="5382" width="9.7109375" style="5" customWidth="1"/>
    <col min="5383" max="5601" width="7.85546875" style="5" customWidth="1"/>
    <col min="5602" max="5632" width="7.85546875" style="5"/>
    <col min="5633" max="5633" width="11.28515625" style="5" customWidth="1"/>
    <col min="5634" max="5634" width="37.85546875" style="5" customWidth="1"/>
    <col min="5635" max="5635" width="14.28515625" style="5" bestFit="1" customWidth="1"/>
    <col min="5636" max="5636" width="15" style="5" bestFit="1" customWidth="1"/>
    <col min="5637" max="5637" width="13.7109375" style="5" customWidth="1"/>
    <col min="5638" max="5638" width="9.7109375" style="5" customWidth="1"/>
    <col min="5639" max="5857" width="7.85546875" style="5" customWidth="1"/>
    <col min="5858" max="5888" width="7.85546875" style="5"/>
    <col min="5889" max="5889" width="11.28515625" style="5" customWidth="1"/>
    <col min="5890" max="5890" width="37.85546875" style="5" customWidth="1"/>
    <col min="5891" max="5891" width="14.28515625" style="5" bestFit="1" customWidth="1"/>
    <col min="5892" max="5892" width="15" style="5" bestFit="1" customWidth="1"/>
    <col min="5893" max="5893" width="13.7109375" style="5" customWidth="1"/>
    <col min="5894" max="5894" width="9.7109375" style="5" customWidth="1"/>
    <col min="5895" max="6113" width="7.85546875" style="5" customWidth="1"/>
    <col min="6114" max="6144" width="7.85546875" style="5"/>
    <col min="6145" max="6145" width="11.28515625" style="5" customWidth="1"/>
    <col min="6146" max="6146" width="37.85546875" style="5" customWidth="1"/>
    <col min="6147" max="6147" width="14.28515625" style="5" bestFit="1" customWidth="1"/>
    <col min="6148" max="6148" width="15" style="5" bestFit="1" customWidth="1"/>
    <col min="6149" max="6149" width="13.7109375" style="5" customWidth="1"/>
    <col min="6150" max="6150" width="9.7109375" style="5" customWidth="1"/>
    <col min="6151" max="6369" width="7.85546875" style="5" customWidth="1"/>
    <col min="6370" max="6400" width="7.85546875" style="5"/>
    <col min="6401" max="6401" width="11.28515625" style="5" customWidth="1"/>
    <col min="6402" max="6402" width="37.85546875" style="5" customWidth="1"/>
    <col min="6403" max="6403" width="14.28515625" style="5" bestFit="1" customWidth="1"/>
    <col min="6404" max="6404" width="15" style="5" bestFit="1" customWidth="1"/>
    <col min="6405" max="6405" width="13.7109375" style="5" customWidth="1"/>
    <col min="6406" max="6406" width="9.7109375" style="5" customWidth="1"/>
    <col min="6407" max="6625" width="7.85546875" style="5" customWidth="1"/>
    <col min="6626" max="6656" width="7.85546875" style="5"/>
    <col min="6657" max="6657" width="11.28515625" style="5" customWidth="1"/>
    <col min="6658" max="6658" width="37.85546875" style="5" customWidth="1"/>
    <col min="6659" max="6659" width="14.28515625" style="5" bestFit="1" customWidth="1"/>
    <col min="6660" max="6660" width="15" style="5" bestFit="1" customWidth="1"/>
    <col min="6661" max="6661" width="13.7109375" style="5" customWidth="1"/>
    <col min="6662" max="6662" width="9.7109375" style="5" customWidth="1"/>
    <col min="6663" max="6881" width="7.85546875" style="5" customWidth="1"/>
    <col min="6882" max="6912" width="7.85546875" style="5"/>
    <col min="6913" max="6913" width="11.28515625" style="5" customWidth="1"/>
    <col min="6914" max="6914" width="37.85546875" style="5" customWidth="1"/>
    <col min="6915" max="6915" width="14.28515625" style="5" bestFit="1" customWidth="1"/>
    <col min="6916" max="6916" width="15" style="5" bestFit="1" customWidth="1"/>
    <col min="6917" max="6917" width="13.7109375" style="5" customWidth="1"/>
    <col min="6918" max="6918" width="9.7109375" style="5" customWidth="1"/>
    <col min="6919" max="7137" width="7.85546875" style="5" customWidth="1"/>
    <col min="7138" max="7168" width="7.85546875" style="5"/>
    <col min="7169" max="7169" width="11.28515625" style="5" customWidth="1"/>
    <col min="7170" max="7170" width="37.85546875" style="5" customWidth="1"/>
    <col min="7171" max="7171" width="14.28515625" style="5" bestFit="1" customWidth="1"/>
    <col min="7172" max="7172" width="15" style="5" bestFit="1" customWidth="1"/>
    <col min="7173" max="7173" width="13.7109375" style="5" customWidth="1"/>
    <col min="7174" max="7174" width="9.7109375" style="5" customWidth="1"/>
    <col min="7175" max="7393" width="7.85546875" style="5" customWidth="1"/>
    <col min="7394" max="7424" width="7.85546875" style="5"/>
    <col min="7425" max="7425" width="11.28515625" style="5" customWidth="1"/>
    <col min="7426" max="7426" width="37.85546875" style="5" customWidth="1"/>
    <col min="7427" max="7427" width="14.28515625" style="5" bestFit="1" customWidth="1"/>
    <col min="7428" max="7428" width="15" style="5" bestFit="1" customWidth="1"/>
    <col min="7429" max="7429" width="13.7109375" style="5" customWidth="1"/>
    <col min="7430" max="7430" width="9.7109375" style="5" customWidth="1"/>
    <col min="7431" max="7649" width="7.85546875" style="5" customWidth="1"/>
    <col min="7650" max="7680" width="7.85546875" style="5"/>
    <col min="7681" max="7681" width="11.28515625" style="5" customWidth="1"/>
    <col min="7682" max="7682" width="37.85546875" style="5" customWidth="1"/>
    <col min="7683" max="7683" width="14.28515625" style="5" bestFit="1" customWidth="1"/>
    <col min="7684" max="7684" width="15" style="5" bestFit="1" customWidth="1"/>
    <col min="7685" max="7685" width="13.7109375" style="5" customWidth="1"/>
    <col min="7686" max="7686" width="9.7109375" style="5" customWidth="1"/>
    <col min="7687" max="7905" width="7.85546875" style="5" customWidth="1"/>
    <col min="7906" max="7936" width="7.85546875" style="5"/>
    <col min="7937" max="7937" width="11.28515625" style="5" customWidth="1"/>
    <col min="7938" max="7938" width="37.85546875" style="5" customWidth="1"/>
    <col min="7939" max="7939" width="14.28515625" style="5" bestFit="1" customWidth="1"/>
    <col min="7940" max="7940" width="15" style="5" bestFit="1" customWidth="1"/>
    <col min="7941" max="7941" width="13.7109375" style="5" customWidth="1"/>
    <col min="7942" max="7942" width="9.7109375" style="5" customWidth="1"/>
    <col min="7943" max="8161" width="7.85546875" style="5" customWidth="1"/>
    <col min="8162" max="8192" width="7.85546875" style="5"/>
    <col min="8193" max="8193" width="11.28515625" style="5" customWidth="1"/>
    <col min="8194" max="8194" width="37.85546875" style="5" customWidth="1"/>
    <col min="8195" max="8195" width="14.28515625" style="5" bestFit="1" customWidth="1"/>
    <col min="8196" max="8196" width="15" style="5" bestFit="1" customWidth="1"/>
    <col min="8197" max="8197" width="13.7109375" style="5" customWidth="1"/>
    <col min="8198" max="8198" width="9.7109375" style="5" customWidth="1"/>
    <col min="8199" max="8417" width="7.85546875" style="5" customWidth="1"/>
    <col min="8418" max="8448" width="7.85546875" style="5"/>
    <col min="8449" max="8449" width="11.28515625" style="5" customWidth="1"/>
    <col min="8450" max="8450" width="37.85546875" style="5" customWidth="1"/>
    <col min="8451" max="8451" width="14.28515625" style="5" bestFit="1" customWidth="1"/>
    <col min="8452" max="8452" width="15" style="5" bestFit="1" customWidth="1"/>
    <col min="8453" max="8453" width="13.7109375" style="5" customWidth="1"/>
    <col min="8454" max="8454" width="9.7109375" style="5" customWidth="1"/>
    <col min="8455" max="8673" width="7.85546875" style="5" customWidth="1"/>
    <col min="8674" max="8704" width="7.85546875" style="5"/>
    <col min="8705" max="8705" width="11.28515625" style="5" customWidth="1"/>
    <col min="8706" max="8706" width="37.85546875" style="5" customWidth="1"/>
    <col min="8707" max="8707" width="14.28515625" style="5" bestFit="1" customWidth="1"/>
    <col min="8708" max="8708" width="15" style="5" bestFit="1" customWidth="1"/>
    <col min="8709" max="8709" width="13.7109375" style="5" customWidth="1"/>
    <col min="8710" max="8710" width="9.7109375" style="5" customWidth="1"/>
    <col min="8711" max="8929" width="7.85546875" style="5" customWidth="1"/>
    <col min="8930" max="8960" width="7.85546875" style="5"/>
    <col min="8961" max="8961" width="11.28515625" style="5" customWidth="1"/>
    <col min="8962" max="8962" width="37.85546875" style="5" customWidth="1"/>
    <col min="8963" max="8963" width="14.28515625" style="5" bestFit="1" customWidth="1"/>
    <col min="8964" max="8964" width="15" style="5" bestFit="1" customWidth="1"/>
    <col min="8965" max="8965" width="13.7109375" style="5" customWidth="1"/>
    <col min="8966" max="8966" width="9.7109375" style="5" customWidth="1"/>
    <col min="8967" max="9185" width="7.85546875" style="5" customWidth="1"/>
    <col min="9186" max="9216" width="7.85546875" style="5"/>
    <col min="9217" max="9217" width="11.28515625" style="5" customWidth="1"/>
    <col min="9218" max="9218" width="37.85546875" style="5" customWidth="1"/>
    <col min="9219" max="9219" width="14.28515625" style="5" bestFit="1" customWidth="1"/>
    <col min="9220" max="9220" width="15" style="5" bestFit="1" customWidth="1"/>
    <col min="9221" max="9221" width="13.7109375" style="5" customWidth="1"/>
    <col min="9222" max="9222" width="9.7109375" style="5" customWidth="1"/>
    <col min="9223" max="9441" width="7.85546875" style="5" customWidth="1"/>
    <col min="9442" max="9472" width="7.85546875" style="5"/>
    <col min="9473" max="9473" width="11.28515625" style="5" customWidth="1"/>
    <col min="9474" max="9474" width="37.85546875" style="5" customWidth="1"/>
    <col min="9475" max="9475" width="14.28515625" style="5" bestFit="1" customWidth="1"/>
    <col min="9476" max="9476" width="15" style="5" bestFit="1" customWidth="1"/>
    <col min="9477" max="9477" width="13.7109375" style="5" customWidth="1"/>
    <col min="9478" max="9478" width="9.7109375" style="5" customWidth="1"/>
    <col min="9479" max="9697" width="7.85546875" style="5" customWidth="1"/>
    <col min="9698" max="9728" width="7.85546875" style="5"/>
    <col min="9729" max="9729" width="11.28515625" style="5" customWidth="1"/>
    <col min="9730" max="9730" width="37.85546875" style="5" customWidth="1"/>
    <col min="9731" max="9731" width="14.28515625" style="5" bestFit="1" customWidth="1"/>
    <col min="9732" max="9732" width="15" style="5" bestFit="1" customWidth="1"/>
    <col min="9733" max="9733" width="13.7109375" style="5" customWidth="1"/>
    <col min="9734" max="9734" width="9.7109375" style="5" customWidth="1"/>
    <col min="9735" max="9953" width="7.85546875" style="5" customWidth="1"/>
    <col min="9954" max="9984" width="7.85546875" style="5"/>
    <col min="9985" max="9985" width="11.28515625" style="5" customWidth="1"/>
    <col min="9986" max="9986" width="37.85546875" style="5" customWidth="1"/>
    <col min="9987" max="9987" width="14.28515625" style="5" bestFit="1" customWidth="1"/>
    <col min="9988" max="9988" width="15" style="5" bestFit="1" customWidth="1"/>
    <col min="9989" max="9989" width="13.7109375" style="5" customWidth="1"/>
    <col min="9990" max="9990" width="9.7109375" style="5" customWidth="1"/>
    <col min="9991" max="10209" width="7.85546875" style="5" customWidth="1"/>
    <col min="10210" max="10240" width="7.85546875" style="5"/>
    <col min="10241" max="10241" width="11.28515625" style="5" customWidth="1"/>
    <col min="10242" max="10242" width="37.85546875" style="5" customWidth="1"/>
    <col min="10243" max="10243" width="14.28515625" style="5" bestFit="1" customWidth="1"/>
    <col min="10244" max="10244" width="15" style="5" bestFit="1" customWidth="1"/>
    <col min="10245" max="10245" width="13.7109375" style="5" customWidth="1"/>
    <col min="10246" max="10246" width="9.7109375" style="5" customWidth="1"/>
    <col min="10247" max="10465" width="7.85546875" style="5" customWidth="1"/>
    <col min="10466" max="10496" width="7.85546875" style="5"/>
    <col min="10497" max="10497" width="11.28515625" style="5" customWidth="1"/>
    <col min="10498" max="10498" width="37.85546875" style="5" customWidth="1"/>
    <col min="10499" max="10499" width="14.28515625" style="5" bestFit="1" customWidth="1"/>
    <col min="10500" max="10500" width="15" style="5" bestFit="1" customWidth="1"/>
    <col min="10501" max="10501" width="13.7109375" style="5" customWidth="1"/>
    <col min="10502" max="10502" width="9.7109375" style="5" customWidth="1"/>
    <col min="10503" max="10721" width="7.85546875" style="5" customWidth="1"/>
    <col min="10722" max="10752" width="7.85546875" style="5"/>
    <col min="10753" max="10753" width="11.28515625" style="5" customWidth="1"/>
    <col min="10754" max="10754" width="37.85546875" style="5" customWidth="1"/>
    <col min="10755" max="10755" width="14.28515625" style="5" bestFit="1" customWidth="1"/>
    <col min="10756" max="10756" width="15" style="5" bestFit="1" customWidth="1"/>
    <col min="10757" max="10757" width="13.7109375" style="5" customWidth="1"/>
    <col min="10758" max="10758" width="9.7109375" style="5" customWidth="1"/>
    <col min="10759" max="10977" width="7.85546875" style="5" customWidth="1"/>
    <col min="10978" max="11008" width="7.85546875" style="5"/>
    <col min="11009" max="11009" width="11.28515625" style="5" customWidth="1"/>
    <col min="11010" max="11010" width="37.85546875" style="5" customWidth="1"/>
    <col min="11011" max="11011" width="14.28515625" style="5" bestFit="1" customWidth="1"/>
    <col min="11012" max="11012" width="15" style="5" bestFit="1" customWidth="1"/>
    <col min="11013" max="11013" width="13.7109375" style="5" customWidth="1"/>
    <col min="11014" max="11014" width="9.7109375" style="5" customWidth="1"/>
    <col min="11015" max="11233" width="7.85546875" style="5" customWidth="1"/>
    <col min="11234" max="11264" width="7.85546875" style="5"/>
    <col min="11265" max="11265" width="11.28515625" style="5" customWidth="1"/>
    <col min="11266" max="11266" width="37.85546875" style="5" customWidth="1"/>
    <col min="11267" max="11267" width="14.28515625" style="5" bestFit="1" customWidth="1"/>
    <col min="11268" max="11268" width="15" style="5" bestFit="1" customWidth="1"/>
    <col min="11269" max="11269" width="13.7109375" style="5" customWidth="1"/>
    <col min="11270" max="11270" width="9.7109375" style="5" customWidth="1"/>
    <col min="11271" max="11489" width="7.85546875" style="5" customWidth="1"/>
    <col min="11490" max="11520" width="7.85546875" style="5"/>
    <col min="11521" max="11521" width="11.28515625" style="5" customWidth="1"/>
    <col min="11522" max="11522" width="37.85546875" style="5" customWidth="1"/>
    <col min="11523" max="11523" width="14.28515625" style="5" bestFit="1" customWidth="1"/>
    <col min="11524" max="11524" width="15" style="5" bestFit="1" customWidth="1"/>
    <col min="11525" max="11525" width="13.7109375" style="5" customWidth="1"/>
    <col min="11526" max="11526" width="9.7109375" style="5" customWidth="1"/>
    <col min="11527" max="11745" width="7.85546875" style="5" customWidth="1"/>
    <col min="11746" max="11776" width="7.85546875" style="5"/>
    <col min="11777" max="11777" width="11.28515625" style="5" customWidth="1"/>
    <col min="11778" max="11778" width="37.85546875" style="5" customWidth="1"/>
    <col min="11779" max="11779" width="14.28515625" style="5" bestFit="1" customWidth="1"/>
    <col min="11780" max="11780" width="15" style="5" bestFit="1" customWidth="1"/>
    <col min="11781" max="11781" width="13.7109375" style="5" customWidth="1"/>
    <col min="11782" max="11782" width="9.7109375" style="5" customWidth="1"/>
    <col min="11783" max="12001" width="7.85546875" style="5" customWidth="1"/>
    <col min="12002" max="12032" width="7.85546875" style="5"/>
    <col min="12033" max="12033" width="11.28515625" style="5" customWidth="1"/>
    <col min="12034" max="12034" width="37.85546875" style="5" customWidth="1"/>
    <col min="12035" max="12035" width="14.28515625" style="5" bestFit="1" customWidth="1"/>
    <col min="12036" max="12036" width="15" style="5" bestFit="1" customWidth="1"/>
    <col min="12037" max="12037" width="13.7109375" style="5" customWidth="1"/>
    <col min="12038" max="12038" width="9.7109375" style="5" customWidth="1"/>
    <col min="12039" max="12257" width="7.85546875" style="5" customWidth="1"/>
    <col min="12258" max="12288" width="7.85546875" style="5"/>
    <col min="12289" max="12289" width="11.28515625" style="5" customWidth="1"/>
    <col min="12290" max="12290" width="37.85546875" style="5" customWidth="1"/>
    <col min="12291" max="12291" width="14.28515625" style="5" bestFit="1" customWidth="1"/>
    <col min="12292" max="12292" width="15" style="5" bestFit="1" customWidth="1"/>
    <col min="12293" max="12293" width="13.7109375" style="5" customWidth="1"/>
    <col min="12294" max="12294" width="9.7109375" style="5" customWidth="1"/>
    <col min="12295" max="12513" width="7.85546875" style="5" customWidth="1"/>
    <col min="12514" max="12544" width="7.85546875" style="5"/>
    <col min="12545" max="12545" width="11.28515625" style="5" customWidth="1"/>
    <col min="12546" max="12546" width="37.85546875" style="5" customWidth="1"/>
    <col min="12547" max="12547" width="14.28515625" style="5" bestFit="1" customWidth="1"/>
    <col min="12548" max="12548" width="15" style="5" bestFit="1" customWidth="1"/>
    <col min="12549" max="12549" width="13.7109375" style="5" customWidth="1"/>
    <col min="12550" max="12550" width="9.7109375" style="5" customWidth="1"/>
    <col min="12551" max="12769" width="7.85546875" style="5" customWidth="1"/>
    <col min="12770" max="12800" width="7.85546875" style="5"/>
    <col min="12801" max="12801" width="11.28515625" style="5" customWidth="1"/>
    <col min="12802" max="12802" width="37.85546875" style="5" customWidth="1"/>
    <col min="12803" max="12803" width="14.28515625" style="5" bestFit="1" customWidth="1"/>
    <col min="12804" max="12804" width="15" style="5" bestFit="1" customWidth="1"/>
    <col min="12805" max="12805" width="13.7109375" style="5" customWidth="1"/>
    <col min="12806" max="12806" width="9.7109375" style="5" customWidth="1"/>
    <col min="12807" max="13025" width="7.85546875" style="5" customWidth="1"/>
    <col min="13026" max="13056" width="7.85546875" style="5"/>
    <col min="13057" max="13057" width="11.28515625" style="5" customWidth="1"/>
    <col min="13058" max="13058" width="37.85546875" style="5" customWidth="1"/>
    <col min="13059" max="13059" width="14.28515625" style="5" bestFit="1" customWidth="1"/>
    <col min="13060" max="13060" width="15" style="5" bestFit="1" customWidth="1"/>
    <col min="13061" max="13061" width="13.7109375" style="5" customWidth="1"/>
    <col min="13062" max="13062" width="9.7109375" style="5" customWidth="1"/>
    <col min="13063" max="13281" width="7.85546875" style="5" customWidth="1"/>
    <col min="13282" max="13312" width="7.85546875" style="5"/>
    <col min="13313" max="13313" width="11.28515625" style="5" customWidth="1"/>
    <col min="13314" max="13314" width="37.85546875" style="5" customWidth="1"/>
    <col min="13315" max="13315" width="14.28515625" style="5" bestFit="1" customWidth="1"/>
    <col min="13316" max="13316" width="15" style="5" bestFit="1" customWidth="1"/>
    <col min="13317" max="13317" width="13.7109375" style="5" customWidth="1"/>
    <col min="13318" max="13318" width="9.7109375" style="5" customWidth="1"/>
    <col min="13319" max="13537" width="7.85546875" style="5" customWidth="1"/>
    <col min="13538" max="13568" width="7.85546875" style="5"/>
    <col min="13569" max="13569" width="11.28515625" style="5" customWidth="1"/>
    <col min="13570" max="13570" width="37.85546875" style="5" customWidth="1"/>
    <col min="13571" max="13571" width="14.28515625" style="5" bestFit="1" customWidth="1"/>
    <col min="13572" max="13572" width="15" style="5" bestFit="1" customWidth="1"/>
    <col min="13573" max="13573" width="13.7109375" style="5" customWidth="1"/>
    <col min="13574" max="13574" width="9.7109375" style="5" customWidth="1"/>
    <col min="13575" max="13793" width="7.85546875" style="5" customWidth="1"/>
    <col min="13794" max="13824" width="7.85546875" style="5"/>
    <col min="13825" max="13825" width="11.28515625" style="5" customWidth="1"/>
    <col min="13826" max="13826" width="37.85546875" style="5" customWidth="1"/>
    <col min="13827" max="13827" width="14.28515625" style="5" bestFit="1" customWidth="1"/>
    <col min="13828" max="13828" width="15" style="5" bestFit="1" customWidth="1"/>
    <col min="13829" max="13829" width="13.7109375" style="5" customWidth="1"/>
    <col min="13830" max="13830" width="9.7109375" style="5" customWidth="1"/>
    <col min="13831" max="14049" width="7.85546875" style="5" customWidth="1"/>
    <col min="14050" max="14080" width="7.85546875" style="5"/>
    <col min="14081" max="14081" width="11.28515625" style="5" customWidth="1"/>
    <col min="14082" max="14082" width="37.85546875" style="5" customWidth="1"/>
    <col min="14083" max="14083" width="14.28515625" style="5" bestFit="1" customWidth="1"/>
    <col min="14084" max="14084" width="15" style="5" bestFit="1" customWidth="1"/>
    <col min="14085" max="14085" width="13.7109375" style="5" customWidth="1"/>
    <col min="14086" max="14086" width="9.7109375" style="5" customWidth="1"/>
    <col min="14087" max="14305" width="7.85546875" style="5" customWidth="1"/>
    <col min="14306" max="14336" width="7.85546875" style="5"/>
    <col min="14337" max="14337" width="11.28515625" style="5" customWidth="1"/>
    <col min="14338" max="14338" width="37.85546875" style="5" customWidth="1"/>
    <col min="14339" max="14339" width="14.28515625" style="5" bestFit="1" customWidth="1"/>
    <col min="14340" max="14340" width="15" style="5" bestFit="1" customWidth="1"/>
    <col min="14341" max="14341" width="13.7109375" style="5" customWidth="1"/>
    <col min="14342" max="14342" width="9.7109375" style="5" customWidth="1"/>
    <col min="14343" max="14561" width="7.85546875" style="5" customWidth="1"/>
    <col min="14562" max="14592" width="7.85546875" style="5"/>
    <col min="14593" max="14593" width="11.28515625" style="5" customWidth="1"/>
    <col min="14594" max="14594" width="37.85546875" style="5" customWidth="1"/>
    <col min="14595" max="14595" width="14.28515625" style="5" bestFit="1" customWidth="1"/>
    <col min="14596" max="14596" width="15" style="5" bestFit="1" customWidth="1"/>
    <col min="14597" max="14597" width="13.7109375" style="5" customWidth="1"/>
    <col min="14598" max="14598" width="9.7109375" style="5" customWidth="1"/>
    <col min="14599" max="14817" width="7.85546875" style="5" customWidth="1"/>
    <col min="14818" max="14848" width="7.85546875" style="5"/>
    <col min="14849" max="14849" width="11.28515625" style="5" customWidth="1"/>
    <col min="14850" max="14850" width="37.85546875" style="5" customWidth="1"/>
    <col min="14851" max="14851" width="14.28515625" style="5" bestFit="1" customWidth="1"/>
    <col min="14852" max="14852" width="15" style="5" bestFit="1" customWidth="1"/>
    <col min="14853" max="14853" width="13.7109375" style="5" customWidth="1"/>
    <col min="14854" max="14854" width="9.7109375" style="5" customWidth="1"/>
    <col min="14855" max="15073" width="7.85546875" style="5" customWidth="1"/>
    <col min="15074" max="15104" width="7.85546875" style="5"/>
    <col min="15105" max="15105" width="11.28515625" style="5" customWidth="1"/>
    <col min="15106" max="15106" width="37.85546875" style="5" customWidth="1"/>
    <col min="15107" max="15107" width="14.28515625" style="5" bestFit="1" customWidth="1"/>
    <col min="15108" max="15108" width="15" style="5" bestFit="1" customWidth="1"/>
    <col min="15109" max="15109" width="13.7109375" style="5" customWidth="1"/>
    <col min="15110" max="15110" width="9.7109375" style="5" customWidth="1"/>
    <col min="15111" max="15329" width="7.85546875" style="5" customWidth="1"/>
    <col min="15330" max="15360" width="7.85546875" style="5"/>
    <col min="15361" max="15361" width="11.28515625" style="5" customWidth="1"/>
    <col min="15362" max="15362" width="37.85546875" style="5" customWidth="1"/>
    <col min="15363" max="15363" width="14.28515625" style="5" bestFit="1" customWidth="1"/>
    <col min="15364" max="15364" width="15" style="5" bestFit="1" customWidth="1"/>
    <col min="15365" max="15365" width="13.7109375" style="5" customWidth="1"/>
    <col min="15366" max="15366" width="9.7109375" style="5" customWidth="1"/>
    <col min="15367" max="15585" width="7.85546875" style="5" customWidth="1"/>
    <col min="15586" max="15616" width="7.85546875" style="5"/>
    <col min="15617" max="15617" width="11.28515625" style="5" customWidth="1"/>
    <col min="15618" max="15618" width="37.85546875" style="5" customWidth="1"/>
    <col min="15619" max="15619" width="14.28515625" style="5" bestFit="1" customWidth="1"/>
    <col min="15620" max="15620" width="15" style="5" bestFit="1" customWidth="1"/>
    <col min="15621" max="15621" width="13.7109375" style="5" customWidth="1"/>
    <col min="15622" max="15622" width="9.7109375" style="5" customWidth="1"/>
    <col min="15623" max="15841" width="7.85546875" style="5" customWidth="1"/>
    <col min="15842" max="15872" width="7.85546875" style="5"/>
    <col min="15873" max="15873" width="11.28515625" style="5" customWidth="1"/>
    <col min="15874" max="15874" width="37.85546875" style="5" customWidth="1"/>
    <col min="15875" max="15875" width="14.28515625" style="5" bestFit="1" customWidth="1"/>
    <col min="15876" max="15876" width="15" style="5" bestFit="1" customWidth="1"/>
    <col min="15877" max="15877" width="13.7109375" style="5" customWidth="1"/>
    <col min="15878" max="15878" width="9.7109375" style="5" customWidth="1"/>
    <col min="15879" max="16097" width="7.85546875" style="5" customWidth="1"/>
    <col min="16098" max="16128" width="7.85546875" style="5"/>
    <col min="16129" max="16129" width="11.28515625" style="5" customWidth="1"/>
    <col min="16130" max="16130" width="37.85546875" style="5" customWidth="1"/>
    <col min="16131" max="16131" width="14.28515625" style="5" bestFit="1" customWidth="1"/>
    <col min="16132" max="16132" width="15" style="5" bestFit="1" customWidth="1"/>
    <col min="16133" max="16133" width="13.7109375" style="5" customWidth="1"/>
    <col min="16134" max="16134" width="9.7109375" style="5" customWidth="1"/>
    <col min="16135" max="16353" width="7.85546875" style="5" customWidth="1"/>
    <col min="16354" max="16384" width="7.85546875" style="5"/>
  </cols>
  <sheetData>
    <row r="1" spans="1:225" ht="66" customHeight="1" x14ac:dyDescent="0.2">
      <c r="C1" s="231" t="s">
        <v>110</v>
      </c>
      <c r="D1" s="231"/>
      <c r="E1" s="231"/>
      <c r="F1" s="5"/>
      <c r="HI1" s="5"/>
      <c r="HJ1" s="5"/>
      <c r="HK1" s="5"/>
      <c r="HL1" s="5"/>
      <c r="HM1" s="5"/>
      <c r="HN1" s="5"/>
      <c r="HO1" s="5"/>
      <c r="HP1" s="5"/>
      <c r="HQ1" s="5"/>
    </row>
    <row r="2" spans="1:225" x14ac:dyDescent="0.2">
      <c r="C2" s="55"/>
      <c r="D2" s="55"/>
      <c r="E2" s="55"/>
      <c r="F2" s="5"/>
      <c r="HI2" s="5"/>
      <c r="HJ2" s="5"/>
      <c r="HK2" s="5"/>
      <c r="HL2" s="5"/>
      <c r="HM2" s="5"/>
      <c r="HN2" s="5"/>
      <c r="HO2" s="5"/>
      <c r="HP2" s="5"/>
      <c r="HQ2" s="5"/>
    </row>
    <row r="3" spans="1:225" ht="33" customHeight="1" x14ac:dyDescent="0.2">
      <c r="A3" s="232" t="s">
        <v>37</v>
      </c>
      <c r="B3" s="232"/>
      <c r="C3" s="232"/>
      <c r="D3" s="232"/>
      <c r="E3" s="232"/>
      <c r="F3" s="5"/>
      <c r="HI3" s="5"/>
      <c r="HJ3" s="5"/>
      <c r="HK3" s="5"/>
      <c r="HL3" s="5"/>
      <c r="HM3" s="5"/>
      <c r="HN3" s="5"/>
      <c r="HO3" s="5"/>
      <c r="HP3" s="5"/>
      <c r="HQ3" s="5"/>
    </row>
    <row r="4" spans="1:225" ht="15.75" x14ac:dyDescent="0.2">
      <c r="A4" s="60"/>
      <c r="B4" s="60"/>
      <c r="C4" s="60"/>
      <c r="D4" s="60"/>
      <c r="E4" s="60"/>
      <c r="F4" s="5"/>
      <c r="HI4" s="5"/>
      <c r="HJ4" s="5"/>
      <c r="HK4" s="5"/>
      <c r="HL4" s="5"/>
      <c r="HM4" s="5"/>
      <c r="HN4" s="5"/>
      <c r="HO4" s="5"/>
      <c r="HP4" s="5"/>
      <c r="HQ4" s="5"/>
    </row>
    <row r="5" spans="1:225" ht="15.75" x14ac:dyDescent="0.2">
      <c r="A5" s="234" t="s">
        <v>38</v>
      </c>
      <c r="B5" s="234"/>
      <c r="C5" s="234"/>
      <c r="D5" s="234"/>
      <c r="E5" s="234"/>
      <c r="F5" s="5"/>
      <c r="HI5" s="5"/>
      <c r="HJ5" s="5"/>
      <c r="HK5" s="5"/>
      <c r="HL5" s="5"/>
      <c r="HM5" s="5"/>
      <c r="HN5" s="5"/>
      <c r="HO5" s="5"/>
      <c r="HP5" s="5"/>
      <c r="HQ5" s="5"/>
    </row>
    <row r="6" spans="1:225" x14ac:dyDescent="0.2">
      <c r="A6" s="233" t="s">
        <v>0</v>
      </c>
      <c r="B6" s="233"/>
      <c r="C6" s="233"/>
      <c r="D6" s="233"/>
      <c r="E6" s="233"/>
      <c r="F6" s="5"/>
      <c r="HI6" s="5"/>
      <c r="HJ6" s="5"/>
      <c r="HK6" s="5"/>
      <c r="HL6" s="5"/>
      <c r="HM6" s="5"/>
      <c r="HN6" s="5"/>
      <c r="HO6" s="5"/>
      <c r="HP6" s="5"/>
      <c r="HQ6" s="5"/>
    </row>
    <row r="7" spans="1:225" ht="25.5" x14ac:dyDescent="0.2">
      <c r="A7" s="6" t="s">
        <v>1</v>
      </c>
      <c r="B7" s="6" t="s">
        <v>2</v>
      </c>
      <c r="C7" s="6" t="s">
        <v>3</v>
      </c>
      <c r="D7" s="7" t="s">
        <v>4</v>
      </c>
      <c r="E7" s="7" t="s">
        <v>5</v>
      </c>
      <c r="F7" s="5"/>
      <c r="HI7" s="5"/>
      <c r="HJ7" s="5"/>
      <c r="HK7" s="5"/>
      <c r="HL7" s="5"/>
      <c r="HM7" s="5"/>
      <c r="HN7" s="5"/>
      <c r="HO7" s="5"/>
      <c r="HP7" s="5"/>
      <c r="HQ7" s="5"/>
    </row>
    <row r="8" spans="1:225" ht="18.75" x14ac:dyDescent="0.3">
      <c r="A8" s="148"/>
      <c r="B8" s="8" t="s">
        <v>6</v>
      </c>
      <c r="C8" s="17">
        <f>D8+E8</f>
        <v>1030522251.9000001</v>
      </c>
      <c r="D8" s="17">
        <f>928498357.7-E15</f>
        <v>928498357.70000005</v>
      </c>
      <c r="E8" s="149">
        <f>97623894.2+E12+E15+E16</f>
        <v>102023894.2</v>
      </c>
      <c r="F8" s="133"/>
      <c r="G8" s="134"/>
      <c r="H8" s="19"/>
      <c r="I8" s="19"/>
      <c r="HI8" s="5"/>
      <c r="HJ8" s="5"/>
      <c r="HK8" s="5"/>
      <c r="HL8" s="5"/>
      <c r="HM8" s="5"/>
      <c r="HN8" s="5"/>
      <c r="HO8" s="5"/>
      <c r="HP8" s="5"/>
      <c r="HQ8" s="5"/>
    </row>
    <row r="9" spans="1:225" ht="33.75" customHeight="1" x14ac:dyDescent="0.2">
      <c r="A9" s="148"/>
      <c r="B9" s="9" t="s">
        <v>7</v>
      </c>
      <c r="C9" s="17">
        <f>D9+E9</f>
        <v>1023703128.2</v>
      </c>
      <c r="D9" s="17">
        <f>921679234-E15</f>
        <v>921679234</v>
      </c>
      <c r="E9" s="149">
        <f>97623894.2+E12+E15+E16</f>
        <v>102023894.2</v>
      </c>
      <c r="F9" s="5"/>
      <c r="G9" s="19"/>
      <c r="H9" s="19"/>
      <c r="I9" s="19"/>
      <c r="HI9" s="5"/>
      <c r="HJ9" s="5"/>
      <c r="HK9" s="5"/>
      <c r="HL9" s="5"/>
      <c r="HM9" s="5"/>
      <c r="HN9" s="5"/>
      <c r="HO9" s="5"/>
      <c r="HP9" s="5"/>
      <c r="HQ9" s="5"/>
    </row>
    <row r="10" spans="1:225" ht="21" customHeight="1" x14ac:dyDescent="0.2">
      <c r="A10" s="148">
        <v>10000000</v>
      </c>
      <c r="B10" s="66" t="s">
        <v>8</v>
      </c>
      <c r="C10" s="169">
        <f t="shared" ref="C10:C16" si="0">D10+E10</f>
        <v>865059280.69999993</v>
      </c>
      <c r="D10" s="169">
        <f>807772899.4-E15</f>
        <v>807772899.39999998</v>
      </c>
      <c r="E10" s="206">
        <f>52886381.3+E12+E15+E16</f>
        <v>57286381.299999997</v>
      </c>
      <c r="F10" s="5"/>
      <c r="G10" s="19"/>
      <c r="H10" s="19"/>
      <c r="I10" s="19"/>
      <c r="HI10" s="5"/>
      <c r="HJ10" s="5"/>
      <c r="HK10" s="5"/>
      <c r="HL10" s="5"/>
      <c r="HM10" s="5"/>
      <c r="HN10" s="5"/>
      <c r="HO10" s="5"/>
      <c r="HP10" s="5"/>
      <c r="HQ10" s="5"/>
    </row>
    <row r="11" spans="1:225" ht="30.75" customHeight="1" x14ac:dyDescent="0.2">
      <c r="A11" s="150">
        <v>11000000</v>
      </c>
      <c r="B11" s="174" t="s">
        <v>13</v>
      </c>
      <c r="C11" s="170">
        <f t="shared" si="0"/>
        <v>203075258.40000001</v>
      </c>
      <c r="D11" s="170">
        <v>201675258.40000001</v>
      </c>
      <c r="E11" s="207">
        <f>0+E12</f>
        <v>1400000</v>
      </c>
      <c r="F11" s="16"/>
      <c r="G11" s="19"/>
      <c r="H11" s="19"/>
      <c r="I11" s="19"/>
      <c r="HI11" s="5"/>
      <c r="HJ11" s="5"/>
      <c r="HK11" s="5"/>
      <c r="HL11" s="5"/>
      <c r="HM11" s="5"/>
      <c r="HN11" s="5"/>
      <c r="HO11" s="5"/>
      <c r="HP11" s="5"/>
      <c r="HQ11" s="5"/>
    </row>
    <row r="12" spans="1:225" ht="19.5" customHeight="1" x14ac:dyDescent="0.2">
      <c r="A12" s="151">
        <v>11020000</v>
      </c>
      <c r="B12" s="175" t="s">
        <v>14</v>
      </c>
      <c r="C12" s="171">
        <f t="shared" si="0"/>
        <v>96920000</v>
      </c>
      <c r="D12" s="171">
        <v>95520000</v>
      </c>
      <c r="E12" s="208">
        <v>1400000</v>
      </c>
      <c r="F12" s="16"/>
      <c r="G12" s="19"/>
      <c r="H12" s="19"/>
      <c r="I12" s="19"/>
      <c r="HI12" s="5"/>
      <c r="HJ12" s="5"/>
      <c r="HK12" s="5"/>
      <c r="HL12" s="5"/>
      <c r="HM12" s="5"/>
      <c r="HN12" s="5"/>
      <c r="HO12" s="5"/>
      <c r="HP12" s="5"/>
      <c r="HQ12" s="5"/>
    </row>
    <row r="13" spans="1:225" ht="21.75" customHeight="1" x14ac:dyDescent="0.2">
      <c r="A13" s="152">
        <v>14000000</v>
      </c>
      <c r="B13" s="176" t="s">
        <v>15</v>
      </c>
      <c r="C13" s="170">
        <f t="shared" si="0"/>
        <v>568077466</v>
      </c>
      <c r="D13" s="170">
        <f>519789966-E15</f>
        <v>519789966</v>
      </c>
      <c r="E13" s="207">
        <f>45287500+E15+E16</f>
        <v>48287500</v>
      </c>
      <c r="G13" s="19"/>
      <c r="H13" s="19"/>
      <c r="I13" s="19"/>
    </row>
    <row r="14" spans="1:225" ht="30" hidden="1" customHeight="1" x14ac:dyDescent="0.2">
      <c r="A14" s="178" t="s">
        <v>113</v>
      </c>
      <c r="B14" s="172" t="s">
        <v>114</v>
      </c>
      <c r="C14" s="171">
        <f>D14+E14</f>
        <v>85922861</v>
      </c>
      <c r="D14" s="171">
        <f>77342861-E15</f>
        <v>77342861</v>
      </c>
      <c r="E14" s="208">
        <f>8580000+E15</f>
        <v>8580000</v>
      </c>
      <c r="G14" s="19"/>
      <c r="H14" s="19"/>
      <c r="I14" s="19"/>
    </row>
    <row r="15" spans="1:225" ht="21" hidden="1" customHeight="1" x14ac:dyDescent="0.2">
      <c r="A15" s="179" t="s">
        <v>115</v>
      </c>
      <c r="B15" s="173" t="s">
        <v>116</v>
      </c>
      <c r="C15" s="209">
        <f>D15+E15</f>
        <v>6221000</v>
      </c>
      <c r="D15" s="209">
        <f>6221000-E15</f>
        <v>6221000</v>
      </c>
      <c r="E15" s="210"/>
      <c r="G15" s="19"/>
      <c r="H15" s="19"/>
      <c r="I15" s="19"/>
    </row>
    <row r="16" spans="1:225" ht="45" customHeight="1" x14ac:dyDescent="0.2">
      <c r="A16" s="151">
        <v>14060000</v>
      </c>
      <c r="B16" s="172" t="s">
        <v>16</v>
      </c>
      <c r="C16" s="171">
        <f t="shared" si="0"/>
        <v>97600000</v>
      </c>
      <c r="D16" s="171">
        <f>94600000</f>
        <v>94600000</v>
      </c>
      <c r="E16" s="208">
        <v>3000000</v>
      </c>
      <c r="G16" s="19"/>
      <c r="H16" s="19"/>
      <c r="I16" s="19"/>
    </row>
    <row r="17" spans="1:4" ht="21.75" customHeight="1" x14ac:dyDescent="0.2">
      <c r="A17" s="235"/>
      <c r="B17" s="235"/>
      <c r="D17" s="64"/>
    </row>
  </sheetData>
  <mergeCells count="5">
    <mergeCell ref="C1:E1"/>
    <mergeCell ref="A3:E3"/>
    <mergeCell ref="A6:E6"/>
    <mergeCell ref="A5:E5"/>
    <mergeCell ref="A17:B17"/>
  </mergeCells>
  <pageMargins left="0.7" right="0.7" top="0.75" bottom="0.75" header="0.3" footer="0.3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  <pageSetUpPr fitToPage="1"/>
  </sheetPr>
  <dimension ref="A1:K20"/>
  <sheetViews>
    <sheetView showGridLines="0" view="pageBreakPreview" topLeftCell="B1" zoomScale="85" zoomScaleNormal="100" zoomScaleSheetLayoutView="85" workbookViewId="0">
      <selection activeCell="F5" sqref="F5"/>
    </sheetView>
  </sheetViews>
  <sheetFormatPr defaultRowHeight="15" x14ac:dyDescent="0.25"/>
  <cols>
    <col min="1" max="1" width="10" customWidth="1"/>
    <col min="2" max="2" width="38.140625" customWidth="1"/>
    <col min="3" max="3" width="15.85546875" customWidth="1"/>
    <col min="4" max="4" width="13.5703125" customWidth="1"/>
    <col min="5" max="5" width="15" customWidth="1"/>
    <col min="6" max="6" width="18.42578125" customWidth="1"/>
    <col min="7" max="7" width="13.5703125" customWidth="1"/>
    <col min="8" max="8" width="15" customWidth="1"/>
    <col min="9" max="10" width="13.5703125" customWidth="1"/>
    <col min="11" max="11" width="15.5703125" customWidth="1"/>
    <col min="257" max="257" width="9.28515625" customWidth="1"/>
    <col min="258" max="258" width="39.28515625" customWidth="1"/>
    <col min="259" max="266" width="13.5703125" customWidth="1"/>
    <col min="267" max="267" width="15.5703125" customWidth="1"/>
    <col min="513" max="513" width="9.28515625" customWidth="1"/>
    <col min="514" max="514" width="39.28515625" customWidth="1"/>
    <col min="515" max="522" width="13.5703125" customWidth="1"/>
    <col min="523" max="523" width="15.5703125" customWidth="1"/>
    <col min="769" max="769" width="9.28515625" customWidth="1"/>
    <col min="770" max="770" width="39.28515625" customWidth="1"/>
    <col min="771" max="778" width="13.5703125" customWidth="1"/>
    <col min="779" max="779" width="15.5703125" customWidth="1"/>
    <col min="1025" max="1025" width="9.28515625" customWidth="1"/>
    <col min="1026" max="1026" width="39.28515625" customWidth="1"/>
    <col min="1027" max="1034" width="13.5703125" customWidth="1"/>
    <col min="1035" max="1035" width="15.5703125" customWidth="1"/>
    <col min="1281" max="1281" width="9.28515625" customWidth="1"/>
    <col min="1282" max="1282" width="39.28515625" customWidth="1"/>
    <col min="1283" max="1290" width="13.5703125" customWidth="1"/>
    <col min="1291" max="1291" width="15.5703125" customWidth="1"/>
    <col min="1537" max="1537" width="9.28515625" customWidth="1"/>
    <col min="1538" max="1538" width="39.28515625" customWidth="1"/>
    <col min="1539" max="1546" width="13.5703125" customWidth="1"/>
    <col min="1547" max="1547" width="15.5703125" customWidth="1"/>
    <col min="1793" max="1793" width="9.28515625" customWidth="1"/>
    <col min="1794" max="1794" width="39.28515625" customWidth="1"/>
    <col min="1795" max="1802" width="13.5703125" customWidth="1"/>
    <col min="1803" max="1803" width="15.5703125" customWidth="1"/>
    <col min="2049" max="2049" width="9.28515625" customWidth="1"/>
    <col min="2050" max="2050" width="39.28515625" customWidth="1"/>
    <col min="2051" max="2058" width="13.5703125" customWidth="1"/>
    <col min="2059" max="2059" width="15.5703125" customWidth="1"/>
    <col min="2305" max="2305" width="9.28515625" customWidth="1"/>
    <col min="2306" max="2306" width="39.28515625" customWidth="1"/>
    <col min="2307" max="2314" width="13.5703125" customWidth="1"/>
    <col min="2315" max="2315" width="15.5703125" customWidth="1"/>
    <col min="2561" max="2561" width="9.28515625" customWidth="1"/>
    <col min="2562" max="2562" width="39.28515625" customWidth="1"/>
    <col min="2563" max="2570" width="13.5703125" customWidth="1"/>
    <col min="2571" max="2571" width="15.5703125" customWidth="1"/>
    <col min="2817" max="2817" width="9.28515625" customWidth="1"/>
    <col min="2818" max="2818" width="39.28515625" customWidth="1"/>
    <col min="2819" max="2826" width="13.5703125" customWidth="1"/>
    <col min="2827" max="2827" width="15.5703125" customWidth="1"/>
    <col min="3073" max="3073" width="9.28515625" customWidth="1"/>
    <col min="3074" max="3074" width="39.28515625" customWidth="1"/>
    <col min="3075" max="3082" width="13.5703125" customWidth="1"/>
    <col min="3083" max="3083" width="15.5703125" customWidth="1"/>
    <col min="3329" max="3329" width="9.28515625" customWidth="1"/>
    <col min="3330" max="3330" width="39.28515625" customWidth="1"/>
    <col min="3331" max="3338" width="13.5703125" customWidth="1"/>
    <col min="3339" max="3339" width="15.5703125" customWidth="1"/>
    <col min="3585" max="3585" width="9.28515625" customWidth="1"/>
    <col min="3586" max="3586" width="39.28515625" customWidth="1"/>
    <col min="3587" max="3594" width="13.5703125" customWidth="1"/>
    <col min="3595" max="3595" width="15.5703125" customWidth="1"/>
    <col min="3841" max="3841" width="9.28515625" customWidth="1"/>
    <col min="3842" max="3842" width="39.28515625" customWidth="1"/>
    <col min="3843" max="3850" width="13.5703125" customWidth="1"/>
    <col min="3851" max="3851" width="15.5703125" customWidth="1"/>
    <col min="4097" max="4097" width="9.28515625" customWidth="1"/>
    <col min="4098" max="4098" width="39.28515625" customWidth="1"/>
    <col min="4099" max="4106" width="13.5703125" customWidth="1"/>
    <col min="4107" max="4107" width="15.5703125" customWidth="1"/>
    <col min="4353" max="4353" width="9.28515625" customWidth="1"/>
    <col min="4354" max="4354" width="39.28515625" customWidth="1"/>
    <col min="4355" max="4362" width="13.5703125" customWidth="1"/>
    <col min="4363" max="4363" width="15.5703125" customWidth="1"/>
    <col min="4609" max="4609" width="9.28515625" customWidth="1"/>
    <col min="4610" max="4610" width="39.28515625" customWidth="1"/>
    <col min="4611" max="4618" width="13.5703125" customWidth="1"/>
    <col min="4619" max="4619" width="15.5703125" customWidth="1"/>
    <col min="4865" max="4865" width="9.28515625" customWidth="1"/>
    <col min="4866" max="4866" width="39.28515625" customWidth="1"/>
    <col min="4867" max="4874" width="13.5703125" customWidth="1"/>
    <col min="4875" max="4875" width="15.5703125" customWidth="1"/>
    <col min="5121" max="5121" width="9.28515625" customWidth="1"/>
    <col min="5122" max="5122" width="39.28515625" customWidth="1"/>
    <col min="5123" max="5130" width="13.5703125" customWidth="1"/>
    <col min="5131" max="5131" width="15.5703125" customWidth="1"/>
    <col min="5377" max="5377" width="9.28515625" customWidth="1"/>
    <col min="5378" max="5378" width="39.28515625" customWidth="1"/>
    <col min="5379" max="5386" width="13.5703125" customWidth="1"/>
    <col min="5387" max="5387" width="15.5703125" customWidth="1"/>
    <col min="5633" max="5633" width="9.28515625" customWidth="1"/>
    <col min="5634" max="5634" width="39.28515625" customWidth="1"/>
    <col min="5635" max="5642" width="13.5703125" customWidth="1"/>
    <col min="5643" max="5643" width="15.5703125" customWidth="1"/>
    <col min="5889" max="5889" width="9.28515625" customWidth="1"/>
    <col min="5890" max="5890" width="39.28515625" customWidth="1"/>
    <col min="5891" max="5898" width="13.5703125" customWidth="1"/>
    <col min="5899" max="5899" width="15.5703125" customWidth="1"/>
    <col min="6145" max="6145" width="9.28515625" customWidth="1"/>
    <col min="6146" max="6146" width="39.28515625" customWidth="1"/>
    <col min="6147" max="6154" width="13.5703125" customWidth="1"/>
    <col min="6155" max="6155" width="15.5703125" customWidth="1"/>
    <col min="6401" max="6401" width="9.28515625" customWidth="1"/>
    <col min="6402" max="6402" width="39.28515625" customWidth="1"/>
    <col min="6403" max="6410" width="13.5703125" customWidth="1"/>
    <col min="6411" max="6411" width="15.5703125" customWidth="1"/>
    <col min="6657" max="6657" width="9.28515625" customWidth="1"/>
    <col min="6658" max="6658" width="39.28515625" customWidth="1"/>
    <col min="6659" max="6666" width="13.5703125" customWidth="1"/>
    <col min="6667" max="6667" width="15.5703125" customWidth="1"/>
    <col min="6913" max="6913" width="9.28515625" customWidth="1"/>
    <col min="6914" max="6914" width="39.28515625" customWidth="1"/>
    <col min="6915" max="6922" width="13.5703125" customWidth="1"/>
    <col min="6923" max="6923" width="15.5703125" customWidth="1"/>
    <col min="7169" max="7169" width="9.28515625" customWidth="1"/>
    <col min="7170" max="7170" width="39.28515625" customWidth="1"/>
    <col min="7171" max="7178" width="13.5703125" customWidth="1"/>
    <col min="7179" max="7179" width="15.5703125" customWidth="1"/>
    <col min="7425" max="7425" width="9.28515625" customWidth="1"/>
    <col min="7426" max="7426" width="39.28515625" customWidth="1"/>
    <col min="7427" max="7434" width="13.5703125" customWidth="1"/>
    <col min="7435" max="7435" width="15.5703125" customWidth="1"/>
    <col min="7681" max="7681" width="9.28515625" customWidth="1"/>
    <col min="7682" max="7682" width="39.28515625" customWidth="1"/>
    <col min="7683" max="7690" width="13.5703125" customWidth="1"/>
    <col min="7691" max="7691" width="15.5703125" customWidth="1"/>
    <col min="7937" max="7937" width="9.28515625" customWidth="1"/>
    <col min="7938" max="7938" width="39.28515625" customWidth="1"/>
    <col min="7939" max="7946" width="13.5703125" customWidth="1"/>
    <col min="7947" max="7947" width="15.5703125" customWidth="1"/>
    <col min="8193" max="8193" width="9.28515625" customWidth="1"/>
    <col min="8194" max="8194" width="39.28515625" customWidth="1"/>
    <col min="8195" max="8202" width="13.5703125" customWidth="1"/>
    <col min="8203" max="8203" width="15.5703125" customWidth="1"/>
    <col min="8449" max="8449" width="9.28515625" customWidth="1"/>
    <col min="8450" max="8450" width="39.28515625" customWidth="1"/>
    <col min="8451" max="8458" width="13.5703125" customWidth="1"/>
    <col min="8459" max="8459" width="15.5703125" customWidth="1"/>
    <col min="8705" max="8705" width="9.28515625" customWidth="1"/>
    <col min="8706" max="8706" width="39.28515625" customWidth="1"/>
    <col min="8707" max="8714" width="13.5703125" customWidth="1"/>
    <col min="8715" max="8715" width="15.5703125" customWidth="1"/>
    <col min="8961" max="8961" width="9.28515625" customWidth="1"/>
    <col min="8962" max="8962" width="39.28515625" customWidth="1"/>
    <col min="8963" max="8970" width="13.5703125" customWidth="1"/>
    <col min="8971" max="8971" width="15.5703125" customWidth="1"/>
    <col min="9217" max="9217" width="9.28515625" customWidth="1"/>
    <col min="9218" max="9218" width="39.28515625" customWidth="1"/>
    <col min="9219" max="9226" width="13.5703125" customWidth="1"/>
    <col min="9227" max="9227" width="15.5703125" customWidth="1"/>
    <col min="9473" max="9473" width="9.28515625" customWidth="1"/>
    <col min="9474" max="9474" width="39.28515625" customWidth="1"/>
    <col min="9475" max="9482" width="13.5703125" customWidth="1"/>
    <col min="9483" max="9483" width="15.5703125" customWidth="1"/>
    <col min="9729" max="9729" width="9.28515625" customWidth="1"/>
    <col min="9730" max="9730" width="39.28515625" customWidth="1"/>
    <col min="9731" max="9738" width="13.5703125" customWidth="1"/>
    <col min="9739" max="9739" width="15.5703125" customWidth="1"/>
    <col min="9985" max="9985" width="9.28515625" customWidth="1"/>
    <col min="9986" max="9986" width="39.28515625" customWidth="1"/>
    <col min="9987" max="9994" width="13.5703125" customWidth="1"/>
    <col min="9995" max="9995" width="15.5703125" customWidth="1"/>
    <col min="10241" max="10241" width="9.28515625" customWidth="1"/>
    <col min="10242" max="10242" width="39.28515625" customWidth="1"/>
    <col min="10243" max="10250" width="13.5703125" customWidth="1"/>
    <col min="10251" max="10251" width="15.5703125" customWidth="1"/>
    <col min="10497" max="10497" width="9.28515625" customWidth="1"/>
    <col min="10498" max="10498" width="39.28515625" customWidth="1"/>
    <col min="10499" max="10506" width="13.5703125" customWidth="1"/>
    <col min="10507" max="10507" width="15.5703125" customWidth="1"/>
    <col min="10753" max="10753" width="9.28515625" customWidth="1"/>
    <col min="10754" max="10754" width="39.28515625" customWidth="1"/>
    <col min="10755" max="10762" width="13.5703125" customWidth="1"/>
    <col min="10763" max="10763" width="15.5703125" customWidth="1"/>
    <col min="11009" max="11009" width="9.28515625" customWidth="1"/>
    <col min="11010" max="11010" width="39.28515625" customWidth="1"/>
    <col min="11011" max="11018" width="13.5703125" customWidth="1"/>
    <col min="11019" max="11019" width="15.5703125" customWidth="1"/>
    <col min="11265" max="11265" width="9.28515625" customWidth="1"/>
    <col min="11266" max="11266" width="39.28515625" customWidth="1"/>
    <col min="11267" max="11274" width="13.5703125" customWidth="1"/>
    <col min="11275" max="11275" width="15.5703125" customWidth="1"/>
    <col min="11521" max="11521" width="9.28515625" customWidth="1"/>
    <col min="11522" max="11522" width="39.28515625" customWidth="1"/>
    <col min="11523" max="11530" width="13.5703125" customWidth="1"/>
    <col min="11531" max="11531" width="15.5703125" customWidth="1"/>
    <col min="11777" max="11777" width="9.28515625" customWidth="1"/>
    <col min="11778" max="11778" width="39.28515625" customWidth="1"/>
    <col min="11779" max="11786" width="13.5703125" customWidth="1"/>
    <col min="11787" max="11787" width="15.5703125" customWidth="1"/>
    <col min="12033" max="12033" width="9.28515625" customWidth="1"/>
    <col min="12034" max="12034" width="39.28515625" customWidth="1"/>
    <col min="12035" max="12042" width="13.5703125" customWidth="1"/>
    <col min="12043" max="12043" width="15.5703125" customWidth="1"/>
    <col min="12289" max="12289" width="9.28515625" customWidth="1"/>
    <col min="12290" max="12290" width="39.28515625" customWidth="1"/>
    <col min="12291" max="12298" width="13.5703125" customWidth="1"/>
    <col min="12299" max="12299" width="15.5703125" customWidth="1"/>
    <col min="12545" max="12545" width="9.28515625" customWidth="1"/>
    <col min="12546" max="12546" width="39.28515625" customWidth="1"/>
    <col min="12547" max="12554" width="13.5703125" customWidth="1"/>
    <col min="12555" max="12555" width="15.5703125" customWidth="1"/>
    <col min="12801" max="12801" width="9.28515625" customWidth="1"/>
    <col min="12802" max="12802" width="39.28515625" customWidth="1"/>
    <col min="12803" max="12810" width="13.5703125" customWidth="1"/>
    <col min="12811" max="12811" width="15.5703125" customWidth="1"/>
    <col min="13057" max="13057" width="9.28515625" customWidth="1"/>
    <col min="13058" max="13058" width="39.28515625" customWidth="1"/>
    <col min="13059" max="13066" width="13.5703125" customWidth="1"/>
    <col min="13067" max="13067" width="15.5703125" customWidth="1"/>
    <col min="13313" max="13313" width="9.28515625" customWidth="1"/>
    <col min="13314" max="13314" width="39.28515625" customWidth="1"/>
    <col min="13315" max="13322" width="13.5703125" customWidth="1"/>
    <col min="13323" max="13323" width="15.5703125" customWidth="1"/>
    <col min="13569" max="13569" width="9.28515625" customWidth="1"/>
    <col min="13570" max="13570" width="39.28515625" customWidth="1"/>
    <col min="13571" max="13578" width="13.5703125" customWidth="1"/>
    <col min="13579" max="13579" width="15.5703125" customWidth="1"/>
    <col min="13825" max="13825" width="9.28515625" customWidth="1"/>
    <col min="13826" max="13826" width="39.28515625" customWidth="1"/>
    <col min="13827" max="13834" width="13.5703125" customWidth="1"/>
    <col min="13835" max="13835" width="15.5703125" customWidth="1"/>
    <col min="14081" max="14081" width="9.28515625" customWidth="1"/>
    <col min="14082" max="14082" width="39.28515625" customWidth="1"/>
    <col min="14083" max="14090" width="13.5703125" customWidth="1"/>
    <col min="14091" max="14091" width="15.5703125" customWidth="1"/>
    <col min="14337" max="14337" width="9.28515625" customWidth="1"/>
    <col min="14338" max="14338" width="39.28515625" customWidth="1"/>
    <col min="14339" max="14346" width="13.5703125" customWidth="1"/>
    <col min="14347" max="14347" width="15.5703125" customWidth="1"/>
    <col min="14593" max="14593" width="9.28515625" customWidth="1"/>
    <col min="14594" max="14594" width="39.28515625" customWidth="1"/>
    <col min="14595" max="14602" width="13.5703125" customWidth="1"/>
    <col min="14603" max="14603" width="15.5703125" customWidth="1"/>
    <col min="14849" max="14849" width="9.28515625" customWidth="1"/>
    <col min="14850" max="14850" width="39.28515625" customWidth="1"/>
    <col min="14851" max="14858" width="13.5703125" customWidth="1"/>
    <col min="14859" max="14859" width="15.5703125" customWidth="1"/>
    <col min="15105" max="15105" width="9.28515625" customWidth="1"/>
    <col min="15106" max="15106" width="39.28515625" customWidth="1"/>
    <col min="15107" max="15114" width="13.5703125" customWidth="1"/>
    <col min="15115" max="15115" width="15.5703125" customWidth="1"/>
    <col min="15361" max="15361" width="9.28515625" customWidth="1"/>
    <col min="15362" max="15362" width="39.28515625" customWidth="1"/>
    <col min="15363" max="15370" width="13.5703125" customWidth="1"/>
    <col min="15371" max="15371" width="15.5703125" customWidth="1"/>
    <col min="15617" max="15617" width="9.28515625" customWidth="1"/>
    <col min="15618" max="15618" width="39.28515625" customWidth="1"/>
    <col min="15619" max="15626" width="13.5703125" customWidth="1"/>
    <col min="15627" max="15627" width="15.5703125" customWidth="1"/>
    <col min="15873" max="15873" width="9.28515625" customWidth="1"/>
    <col min="15874" max="15874" width="39.28515625" customWidth="1"/>
    <col min="15875" max="15882" width="13.5703125" customWidth="1"/>
    <col min="15883" max="15883" width="15.5703125" customWidth="1"/>
    <col min="16129" max="16129" width="9.28515625" customWidth="1"/>
    <col min="16130" max="16130" width="39.28515625" customWidth="1"/>
    <col min="16131" max="16138" width="13.5703125" customWidth="1"/>
    <col min="16139" max="16139" width="15.5703125" customWidth="1"/>
  </cols>
  <sheetData>
    <row r="1" spans="1:11" ht="36.75" customHeight="1" x14ac:dyDescent="0.25">
      <c r="A1" s="238" t="s">
        <v>39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</row>
    <row r="2" spans="1:11" ht="14.25" customHeight="1" x14ac:dyDescent="0.25">
      <c r="A2" s="2"/>
      <c r="B2" s="2"/>
      <c r="C2" s="2"/>
      <c r="D2" s="2"/>
      <c r="E2" s="2"/>
      <c r="K2" s="12" t="s">
        <v>9</v>
      </c>
    </row>
    <row r="3" spans="1:11" ht="35.25" customHeight="1" x14ac:dyDescent="0.25">
      <c r="A3" s="239" t="s">
        <v>1</v>
      </c>
      <c r="B3" s="239" t="s">
        <v>2</v>
      </c>
      <c r="C3" s="239" t="s">
        <v>10</v>
      </c>
      <c r="D3" s="239"/>
      <c r="E3" s="239"/>
      <c r="F3" s="239" t="s">
        <v>11</v>
      </c>
      <c r="G3" s="239"/>
      <c r="H3" s="239"/>
      <c r="I3" s="239" t="s">
        <v>12</v>
      </c>
      <c r="J3" s="239"/>
      <c r="K3" s="239"/>
    </row>
    <row r="4" spans="1:11" ht="31.5" x14ac:dyDescent="0.25">
      <c r="A4" s="239"/>
      <c r="B4" s="239"/>
      <c r="C4" s="18" t="s">
        <v>3</v>
      </c>
      <c r="D4" s="131" t="s">
        <v>4</v>
      </c>
      <c r="E4" s="131" t="s">
        <v>5</v>
      </c>
      <c r="F4" s="18" t="s">
        <v>3</v>
      </c>
      <c r="G4" s="131" t="s">
        <v>4</v>
      </c>
      <c r="H4" s="131" t="s">
        <v>5</v>
      </c>
      <c r="I4" s="18" t="s">
        <v>3</v>
      </c>
      <c r="J4" s="131" t="s">
        <v>4</v>
      </c>
      <c r="K4" s="131" t="s">
        <v>5</v>
      </c>
    </row>
    <row r="5" spans="1:11" ht="20.25" customHeight="1" x14ac:dyDescent="0.25">
      <c r="A5" s="154"/>
      <c r="B5" s="3" t="s">
        <v>6</v>
      </c>
      <c r="C5" s="180">
        <f>SUM(D5:E5)</f>
        <v>1026122251.9000001</v>
      </c>
      <c r="D5" s="180">
        <v>928498357.70000005</v>
      </c>
      <c r="E5" s="180">
        <v>97623894.200000003</v>
      </c>
      <c r="F5" s="180">
        <f>SUM(G5:H5)</f>
        <v>1030522251.9000001</v>
      </c>
      <c r="G5" s="17">
        <f>'Додаток №1'!D8</f>
        <v>928498357.70000005</v>
      </c>
      <c r="H5" s="17">
        <f>'Додаток №1'!E8</f>
        <v>102023894.2</v>
      </c>
      <c r="I5" s="180">
        <f>SUM(J5:K5)</f>
        <v>4400000</v>
      </c>
      <c r="J5" s="17">
        <f>G5-D5</f>
        <v>0</v>
      </c>
      <c r="K5" s="149">
        <f>H5-E5</f>
        <v>4400000</v>
      </c>
    </row>
    <row r="6" spans="1:11" ht="34.5" customHeight="1" x14ac:dyDescent="0.25">
      <c r="A6" s="154"/>
      <c r="B6" s="4" t="s">
        <v>7</v>
      </c>
      <c r="C6" s="180">
        <f t="shared" ref="C6:C13" si="0">SUM(D6:E6)</f>
        <v>1019303128.2</v>
      </c>
      <c r="D6" s="180">
        <v>921679234</v>
      </c>
      <c r="E6" s="180">
        <v>97623894.200000003</v>
      </c>
      <c r="F6" s="180">
        <f>SUM(G6:H6)</f>
        <v>1023703128.2</v>
      </c>
      <c r="G6" s="17">
        <f>'Додаток №1'!D9</f>
        <v>921679234</v>
      </c>
      <c r="H6" s="17">
        <f>'Додаток №1'!E9</f>
        <v>102023894.2</v>
      </c>
      <c r="I6" s="180">
        <f>SUM(J6:K6)</f>
        <v>4400000</v>
      </c>
      <c r="J6" s="17">
        <f>G6-D6</f>
        <v>0</v>
      </c>
      <c r="K6" s="149">
        <f>H6-E6</f>
        <v>4400000</v>
      </c>
    </row>
    <row r="7" spans="1:11" s="201" customFormat="1" ht="19.5" customHeight="1" x14ac:dyDescent="0.25">
      <c r="A7" s="148">
        <v>10000000</v>
      </c>
      <c r="B7" s="66" t="s">
        <v>8</v>
      </c>
      <c r="C7" s="17">
        <f>SUM(D7:E7)</f>
        <v>860659280.69999993</v>
      </c>
      <c r="D7" s="17">
        <v>807772899.39999998</v>
      </c>
      <c r="E7" s="17">
        <v>52886381.299999997</v>
      </c>
      <c r="F7" s="180">
        <f>SUM(G7:H7)</f>
        <v>865059280.69999993</v>
      </c>
      <c r="G7" s="17">
        <f>'Додаток №1'!D10</f>
        <v>807772899.39999998</v>
      </c>
      <c r="H7" s="17">
        <f>'Додаток №1'!E10</f>
        <v>57286381.299999997</v>
      </c>
      <c r="I7" s="17">
        <f>J7+K7</f>
        <v>4400000</v>
      </c>
      <c r="J7" s="17">
        <f t="shared" ref="J7:J10" si="1">G7-D7</f>
        <v>0</v>
      </c>
      <c r="K7" s="149">
        <f t="shared" ref="K7:K9" si="2">H7-E7</f>
        <v>4400000</v>
      </c>
    </row>
    <row r="8" spans="1:11" ht="31.5" customHeight="1" x14ac:dyDescent="0.25">
      <c r="A8" s="150">
        <v>11000000</v>
      </c>
      <c r="B8" s="202" t="s">
        <v>13</v>
      </c>
      <c r="C8" s="181">
        <f t="shared" si="0"/>
        <v>201675258.40000001</v>
      </c>
      <c r="D8" s="182">
        <v>201675258.40000001</v>
      </c>
      <c r="E8" s="182"/>
      <c r="F8" s="181">
        <f>G8+H8</f>
        <v>203075258.40000001</v>
      </c>
      <c r="G8" s="17">
        <f>'Додаток №1'!D11</f>
        <v>201675258.40000001</v>
      </c>
      <c r="H8" s="181">
        <f>'Додаток №1'!E11</f>
        <v>1400000</v>
      </c>
      <c r="I8" s="181">
        <f>J8+K8</f>
        <v>1400000</v>
      </c>
      <c r="J8" s="181">
        <f t="shared" si="1"/>
        <v>0</v>
      </c>
      <c r="K8" s="200">
        <f t="shared" si="2"/>
        <v>1400000</v>
      </c>
    </row>
    <row r="9" spans="1:11" s="204" customFormat="1" ht="18.75" customHeight="1" x14ac:dyDescent="0.25">
      <c r="A9" s="155">
        <v>11020000</v>
      </c>
      <c r="B9" s="203" t="s">
        <v>14</v>
      </c>
      <c r="C9" s="183">
        <f t="shared" si="0"/>
        <v>95520000</v>
      </c>
      <c r="D9" s="184">
        <v>95520000</v>
      </c>
      <c r="E9" s="185"/>
      <c r="F9" s="186">
        <f>G9+H9</f>
        <v>96920000</v>
      </c>
      <c r="G9" s="17">
        <f>'Додаток №1'!D12</f>
        <v>95520000</v>
      </c>
      <c r="H9" s="186">
        <f>'Додаток №1'!E12</f>
        <v>1400000</v>
      </c>
      <c r="I9" s="186">
        <f>SUM(J9:K9)</f>
        <v>1400000</v>
      </c>
      <c r="J9" s="186">
        <f t="shared" si="1"/>
        <v>0</v>
      </c>
      <c r="K9" s="199">
        <f t="shared" si="2"/>
        <v>1400000</v>
      </c>
    </row>
    <row r="10" spans="1:11" s="201" customFormat="1" ht="18.75" customHeight="1" x14ac:dyDescent="0.25">
      <c r="A10" s="152">
        <v>14000000</v>
      </c>
      <c r="B10" s="176" t="s">
        <v>15</v>
      </c>
      <c r="C10" s="187">
        <f>SUM(D10:E10)</f>
        <v>565077466</v>
      </c>
      <c r="D10" s="187">
        <v>519789966</v>
      </c>
      <c r="E10" s="187">
        <v>45287500</v>
      </c>
      <c r="F10" s="188">
        <f>G10+H10</f>
        <v>568077466</v>
      </c>
      <c r="G10" s="17">
        <f>'Додаток №1'!D13</f>
        <v>519789966</v>
      </c>
      <c r="H10" s="189">
        <f>'Додаток №1'!E13</f>
        <v>48287500</v>
      </c>
      <c r="I10" s="189">
        <f>J10+K10</f>
        <v>3000000</v>
      </c>
      <c r="J10" s="181">
        <f t="shared" si="1"/>
        <v>0</v>
      </c>
      <c r="K10" s="200">
        <f>H10-E10</f>
        <v>3000000</v>
      </c>
    </row>
    <row r="11" spans="1:11" ht="29.25" hidden="1" customHeight="1" x14ac:dyDescent="0.25">
      <c r="A11" s="178" t="s">
        <v>113</v>
      </c>
      <c r="B11" s="172" t="s">
        <v>114</v>
      </c>
      <c r="C11" s="191">
        <f t="shared" ref="C11:C12" si="3">SUM(D11:E11)</f>
        <v>77342861</v>
      </c>
      <c r="D11" s="192">
        <v>77342861</v>
      </c>
      <c r="E11" s="192"/>
      <c r="F11" s="193"/>
      <c r="G11" s="17"/>
      <c r="H11" s="194"/>
      <c r="I11" s="189"/>
      <c r="J11" s="194"/>
      <c r="K11" s="190"/>
    </row>
    <row r="12" spans="1:11" s="201" customFormat="1" ht="18" hidden="1" customHeight="1" x14ac:dyDescent="0.25">
      <c r="A12" s="179" t="s">
        <v>115</v>
      </c>
      <c r="B12" s="173" t="s">
        <v>116</v>
      </c>
      <c r="C12" s="195">
        <f t="shared" si="3"/>
        <v>6221000</v>
      </c>
      <c r="D12" s="196">
        <v>6221000</v>
      </c>
      <c r="E12" s="196"/>
      <c r="F12" s="193"/>
      <c r="G12" s="17"/>
      <c r="H12" s="194"/>
      <c r="I12" s="189"/>
      <c r="J12" s="194"/>
      <c r="K12" s="190"/>
    </row>
    <row r="13" spans="1:11" s="201" customFormat="1" ht="43.5" customHeight="1" x14ac:dyDescent="0.25">
      <c r="A13" s="153">
        <v>14060000</v>
      </c>
      <c r="B13" s="205" t="s">
        <v>16</v>
      </c>
      <c r="C13" s="196">
        <f t="shared" si="0"/>
        <v>94600000</v>
      </c>
      <c r="D13" s="196">
        <v>94600000</v>
      </c>
      <c r="E13" s="196"/>
      <c r="F13" s="197">
        <f>G13+H13</f>
        <v>97600000</v>
      </c>
      <c r="G13" s="17">
        <f>'Додаток №1'!D16</f>
        <v>94600000</v>
      </c>
      <c r="H13" s="197">
        <f>'Додаток №1'!E16</f>
        <v>3000000</v>
      </c>
      <c r="I13" s="186">
        <f>SUM(J13:K13)</f>
        <v>3000000</v>
      </c>
      <c r="J13" s="198">
        <f>G13-D13</f>
        <v>0</v>
      </c>
      <c r="K13" s="199">
        <f>H13-E13</f>
        <v>3000000</v>
      </c>
    </row>
    <row r="14" spans="1:11" s="72" customFormat="1" x14ac:dyDescent="0.25">
      <c r="A14" s="69"/>
      <c r="B14" s="70"/>
      <c r="C14" s="67"/>
      <c r="D14" s="67"/>
      <c r="E14" s="67"/>
      <c r="F14" s="67"/>
      <c r="G14" s="67"/>
      <c r="H14" s="67"/>
      <c r="I14" s="71"/>
      <c r="J14" s="68"/>
      <c r="K14" s="71"/>
    </row>
    <row r="15" spans="1:11" s="72" customFormat="1" x14ac:dyDescent="0.25">
      <c r="A15" s="73"/>
      <c r="B15" s="74"/>
      <c r="C15" s="75"/>
      <c r="D15" s="76"/>
      <c r="E15" s="75"/>
      <c r="F15" s="75"/>
      <c r="G15" s="75"/>
      <c r="H15" s="75"/>
      <c r="I15" s="75"/>
      <c r="J15" s="75"/>
      <c r="K15" s="75"/>
    </row>
    <row r="16" spans="1:11" ht="15.75" x14ac:dyDescent="0.25">
      <c r="A16" s="236"/>
      <c r="B16" s="237"/>
      <c r="C16" s="65"/>
      <c r="D16" s="14"/>
      <c r="E16" s="14"/>
      <c r="F16" s="53"/>
      <c r="G16" s="53"/>
      <c r="H16" s="53"/>
    </row>
    <row r="17" spans="2:8" ht="15.75" x14ac:dyDescent="0.25">
      <c r="B17" s="13"/>
      <c r="C17" s="13"/>
      <c r="D17" s="13"/>
      <c r="E17" s="13"/>
      <c r="F17" s="53"/>
      <c r="G17" s="53"/>
      <c r="H17" s="53"/>
    </row>
    <row r="18" spans="2:8" ht="15.75" x14ac:dyDescent="0.25">
      <c r="B18" s="14"/>
      <c r="C18" s="15"/>
      <c r="D18" s="14"/>
      <c r="E18" s="14"/>
      <c r="F18" s="53"/>
      <c r="G18" s="53"/>
      <c r="H18" s="53"/>
    </row>
    <row r="19" spans="2:8" ht="15.75" x14ac:dyDescent="0.25">
      <c r="F19" s="53"/>
      <c r="G19" s="53"/>
      <c r="H19" s="53"/>
    </row>
    <row r="20" spans="2:8" ht="15.75" x14ac:dyDescent="0.25">
      <c r="F20" s="53"/>
      <c r="G20" s="53"/>
      <c r="H20" s="53"/>
    </row>
  </sheetData>
  <mergeCells count="7">
    <mergeCell ref="A16:B16"/>
    <mergeCell ref="A1:K1"/>
    <mergeCell ref="A3:A4"/>
    <mergeCell ref="B3:B4"/>
    <mergeCell ref="C3:E3"/>
    <mergeCell ref="F3:H3"/>
    <mergeCell ref="I3:K3"/>
  </mergeCells>
  <pageMargins left="0.7" right="0.7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M13"/>
  <sheetViews>
    <sheetView showGridLines="0" showZeros="0" workbookViewId="0">
      <selection activeCell="A6" sqref="A6:E10"/>
    </sheetView>
  </sheetViews>
  <sheetFormatPr defaultColWidth="7.85546875" defaultRowHeight="12.75" customHeight="1" x14ac:dyDescent="0.2"/>
  <cols>
    <col min="1" max="1" width="11.140625" style="211" customWidth="1"/>
    <col min="2" max="2" width="33.42578125" style="211" customWidth="1"/>
    <col min="3" max="3" width="15.5703125" style="211" customWidth="1"/>
    <col min="4" max="4" width="15.28515625" style="211" customWidth="1"/>
    <col min="5" max="5" width="13.7109375" style="211" customWidth="1"/>
    <col min="6" max="12" width="7.85546875" style="211" customWidth="1"/>
    <col min="13" max="256" width="7.85546875" style="212"/>
    <col min="257" max="257" width="11.140625" style="212" customWidth="1"/>
    <col min="258" max="258" width="37.85546875" style="212" customWidth="1"/>
    <col min="259" max="261" width="13.7109375" style="212" customWidth="1"/>
    <col min="262" max="268" width="7.85546875" style="212" customWidth="1"/>
    <col min="269" max="512" width="7.85546875" style="212"/>
    <col min="513" max="513" width="11.140625" style="212" customWidth="1"/>
    <col min="514" max="514" width="37.85546875" style="212" customWidth="1"/>
    <col min="515" max="517" width="13.7109375" style="212" customWidth="1"/>
    <col min="518" max="524" width="7.85546875" style="212" customWidth="1"/>
    <col min="525" max="768" width="7.85546875" style="212"/>
    <col min="769" max="769" width="11.140625" style="212" customWidth="1"/>
    <col min="770" max="770" width="37.85546875" style="212" customWidth="1"/>
    <col min="771" max="773" width="13.7109375" style="212" customWidth="1"/>
    <col min="774" max="780" width="7.85546875" style="212" customWidth="1"/>
    <col min="781" max="1024" width="7.85546875" style="212"/>
    <col min="1025" max="1025" width="11.140625" style="212" customWidth="1"/>
    <col min="1026" max="1026" width="37.85546875" style="212" customWidth="1"/>
    <col min="1027" max="1029" width="13.7109375" style="212" customWidth="1"/>
    <col min="1030" max="1036" width="7.85546875" style="212" customWidth="1"/>
    <col min="1037" max="1280" width="7.85546875" style="212"/>
    <col min="1281" max="1281" width="11.140625" style="212" customWidth="1"/>
    <col min="1282" max="1282" width="37.85546875" style="212" customWidth="1"/>
    <col min="1283" max="1285" width="13.7109375" style="212" customWidth="1"/>
    <col min="1286" max="1292" width="7.85546875" style="212" customWidth="1"/>
    <col min="1293" max="1536" width="7.85546875" style="212"/>
    <col min="1537" max="1537" width="11.140625" style="212" customWidth="1"/>
    <col min="1538" max="1538" width="37.85546875" style="212" customWidth="1"/>
    <col min="1539" max="1541" width="13.7109375" style="212" customWidth="1"/>
    <col min="1542" max="1548" width="7.85546875" style="212" customWidth="1"/>
    <col min="1549" max="1792" width="7.85546875" style="212"/>
    <col min="1793" max="1793" width="11.140625" style="212" customWidth="1"/>
    <col min="1794" max="1794" width="37.85546875" style="212" customWidth="1"/>
    <col min="1795" max="1797" width="13.7109375" style="212" customWidth="1"/>
    <col min="1798" max="1804" width="7.85546875" style="212" customWidth="1"/>
    <col min="1805" max="2048" width="7.85546875" style="212"/>
    <col min="2049" max="2049" width="11.140625" style="212" customWidth="1"/>
    <col min="2050" max="2050" width="37.85546875" style="212" customWidth="1"/>
    <col min="2051" max="2053" width="13.7109375" style="212" customWidth="1"/>
    <col min="2054" max="2060" width="7.85546875" style="212" customWidth="1"/>
    <col min="2061" max="2304" width="7.85546875" style="212"/>
    <col min="2305" max="2305" width="11.140625" style="212" customWidth="1"/>
    <col min="2306" max="2306" width="37.85546875" style="212" customWidth="1"/>
    <col min="2307" max="2309" width="13.7109375" style="212" customWidth="1"/>
    <col min="2310" max="2316" width="7.85546875" style="212" customWidth="1"/>
    <col min="2317" max="2560" width="7.85546875" style="212"/>
    <col min="2561" max="2561" width="11.140625" style="212" customWidth="1"/>
    <col min="2562" max="2562" width="37.85546875" style="212" customWidth="1"/>
    <col min="2563" max="2565" width="13.7109375" style="212" customWidth="1"/>
    <col min="2566" max="2572" width="7.85546875" style="212" customWidth="1"/>
    <col min="2573" max="2816" width="7.85546875" style="212"/>
    <col min="2817" max="2817" width="11.140625" style="212" customWidth="1"/>
    <col min="2818" max="2818" width="37.85546875" style="212" customWidth="1"/>
    <col min="2819" max="2821" width="13.7109375" style="212" customWidth="1"/>
    <col min="2822" max="2828" width="7.85546875" style="212" customWidth="1"/>
    <col min="2829" max="3072" width="7.85546875" style="212"/>
    <col min="3073" max="3073" width="11.140625" style="212" customWidth="1"/>
    <col min="3074" max="3074" width="37.85546875" style="212" customWidth="1"/>
    <col min="3075" max="3077" width="13.7109375" style="212" customWidth="1"/>
    <col min="3078" max="3084" width="7.85546875" style="212" customWidth="1"/>
    <col min="3085" max="3328" width="7.85546875" style="212"/>
    <col min="3329" max="3329" width="11.140625" style="212" customWidth="1"/>
    <col min="3330" max="3330" width="37.85546875" style="212" customWidth="1"/>
    <col min="3331" max="3333" width="13.7109375" style="212" customWidth="1"/>
    <col min="3334" max="3340" width="7.85546875" style="212" customWidth="1"/>
    <col min="3341" max="3584" width="7.85546875" style="212"/>
    <col min="3585" max="3585" width="11.140625" style="212" customWidth="1"/>
    <col min="3586" max="3586" width="37.85546875" style="212" customWidth="1"/>
    <col min="3587" max="3589" width="13.7109375" style="212" customWidth="1"/>
    <col min="3590" max="3596" width="7.85546875" style="212" customWidth="1"/>
    <col min="3597" max="3840" width="7.85546875" style="212"/>
    <col min="3841" max="3841" width="11.140625" style="212" customWidth="1"/>
    <col min="3842" max="3842" width="37.85546875" style="212" customWidth="1"/>
    <col min="3843" max="3845" width="13.7109375" style="212" customWidth="1"/>
    <col min="3846" max="3852" width="7.85546875" style="212" customWidth="1"/>
    <col min="3853" max="4096" width="7.85546875" style="212"/>
    <col min="4097" max="4097" width="11.140625" style="212" customWidth="1"/>
    <col min="4098" max="4098" width="37.85546875" style="212" customWidth="1"/>
    <col min="4099" max="4101" width="13.7109375" style="212" customWidth="1"/>
    <col min="4102" max="4108" width="7.85546875" style="212" customWidth="1"/>
    <col min="4109" max="4352" width="7.85546875" style="212"/>
    <col min="4353" max="4353" width="11.140625" style="212" customWidth="1"/>
    <col min="4354" max="4354" width="37.85546875" style="212" customWidth="1"/>
    <col min="4355" max="4357" width="13.7109375" style="212" customWidth="1"/>
    <col min="4358" max="4364" width="7.85546875" style="212" customWidth="1"/>
    <col min="4365" max="4608" width="7.85546875" style="212"/>
    <col min="4609" max="4609" width="11.140625" style="212" customWidth="1"/>
    <col min="4610" max="4610" width="37.85546875" style="212" customWidth="1"/>
    <col min="4611" max="4613" width="13.7109375" style="212" customWidth="1"/>
    <col min="4614" max="4620" width="7.85546875" style="212" customWidth="1"/>
    <col min="4621" max="4864" width="7.85546875" style="212"/>
    <col min="4865" max="4865" width="11.140625" style="212" customWidth="1"/>
    <col min="4866" max="4866" width="37.85546875" style="212" customWidth="1"/>
    <col min="4867" max="4869" width="13.7109375" style="212" customWidth="1"/>
    <col min="4870" max="4876" width="7.85546875" style="212" customWidth="1"/>
    <col min="4877" max="5120" width="7.85546875" style="212"/>
    <col min="5121" max="5121" width="11.140625" style="212" customWidth="1"/>
    <col min="5122" max="5122" width="37.85546875" style="212" customWidth="1"/>
    <col min="5123" max="5125" width="13.7109375" style="212" customWidth="1"/>
    <col min="5126" max="5132" width="7.85546875" style="212" customWidth="1"/>
    <col min="5133" max="5376" width="7.85546875" style="212"/>
    <col min="5377" max="5377" width="11.140625" style="212" customWidth="1"/>
    <col min="5378" max="5378" width="37.85546875" style="212" customWidth="1"/>
    <col min="5379" max="5381" width="13.7109375" style="212" customWidth="1"/>
    <col min="5382" max="5388" width="7.85546875" style="212" customWidth="1"/>
    <col min="5389" max="5632" width="7.85546875" style="212"/>
    <col min="5633" max="5633" width="11.140625" style="212" customWidth="1"/>
    <col min="5634" max="5634" width="37.85546875" style="212" customWidth="1"/>
    <col min="5635" max="5637" width="13.7109375" style="212" customWidth="1"/>
    <col min="5638" max="5644" width="7.85546875" style="212" customWidth="1"/>
    <col min="5645" max="5888" width="7.85546875" style="212"/>
    <col min="5889" max="5889" width="11.140625" style="212" customWidth="1"/>
    <col min="5890" max="5890" width="37.85546875" style="212" customWidth="1"/>
    <col min="5891" max="5893" width="13.7109375" style="212" customWidth="1"/>
    <col min="5894" max="5900" width="7.85546875" style="212" customWidth="1"/>
    <col min="5901" max="6144" width="7.85546875" style="212"/>
    <col min="6145" max="6145" width="11.140625" style="212" customWidth="1"/>
    <col min="6146" max="6146" width="37.85546875" style="212" customWidth="1"/>
    <col min="6147" max="6149" width="13.7109375" style="212" customWidth="1"/>
    <col min="6150" max="6156" width="7.85546875" style="212" customWidth="1"/>
    <col min="6157" max="6400" width="7.85546875" style="212"/>
    <col min="6401" max="6401" width="11.140625" style="212" customWidth="1"/>
    <col min="6402" max="6402" width="37.85546875" style="212" customWidth="1"/>
    <col min="6403" max="6405" width="13.7109375" style="212" customWidth="1"/>
    <col min="6406" max="6412" width="7.85546875" style="212" customWidth="1"/>
    <col min="6413" max="6656" width="7.85546875" style="212"/>
    <col min="6657" max="6657" width="11.140625" style="212" customWidth="1"/>
    <col min="6658" max="6658" width="37.85546875" style="212" customWidth="1"/>
    <col min="6659" max="6661" width="13.7109375" style="212" customWidth="1"/>
    <col min="6662" max="6668" width="7.85546875" style="212" customWidth="1"/>
    <col min="6669" max="6912" width="7.85546875" style="212"/>
    <col min="6913" max="6913" width="11.140625" style="212" customWidth="1"/>
    <col min="6914" max="6914" width="37.85546875" style="212" customWidth="1"/>
    <col min="6915" max="6917" width="13.7109375" style="212" customWidth="1"/>
    <col min="6918" max="6924" width="7.85546875" style="212" customWidth="1"/>
    <col min="6925" max="7168" width="7.85546875" style="212"/>
    <col min="7169" max="7169" width="11.140625" style="212" customWidth="1"/>
    <col min="7170" max="7170" width="37.85546875" style="212" customWidth="1"/>
    <col min="7171" max="7173" width="13.7109375" style="212" customWidth="1"/>
    <col min="7174" max="7180" width="7.85546875" style="212" customWidth="1"/>
    <col min="7181" max="7424" width="7.85546875" style="212"/>
    <col min="7425" max="7425" width="11.140625" style="212" customWidth="1"/>
    <col min="7426" max="7426" width="37.85546875" style="212" customWidth="1"/>
    <col min="7427" max="7429" width="13.7109375" style="212" customWidth="1"/>
    <col min="7430" max="7436" width="7.85546875" style="212" customWidth="1"/>
    <col min="7437" max="7680" width="7.85546875" style="212"/>
    <col min="7681" max="7681" width="11.140625" style="212" customWidth="1"/>
    <col min="7682" max="7682" width="37.85546875" style="212" customWidth="1"/>
    <col min="7683" max="7685" width="13.7109375" style="212" customWidth="1"/>
    <col min="7686" max="7692" width="7.85546875" style="212" customWidth="1"/>
    <col min="7693" max="7936" width="7.85546875" style="212"/>
    <col min="7937" max="7937" width="11.140625" style="212" customWidth="1"/>
    <col min="7938" max="7938" width="37.85546875" style="212" customWidth="1"/>
    <col min="7939" max="7941" width="13.7109375" style="212" customWidth="1"/>
    <col min="7942" max="7948" width="7.85546875" style="212" customWidth="1"/>
    <col min="7949" max="8192" width="7.85546875" style="212"/>
    <col min="8193" max="8193" width="11.140625" style="212" customWidth="1"/>
    <col min="8194" max="8194" width="37.85546875" style="212" customWidth="1"/>
    <col min="8195" max="8197" width="13.7109375" style="212" customWidth="1"/>
    <col min="8198" max="8204" width="7.85546875" style="212" customWidth="1"/>
    <col min="8205" max="8448" width="7.85546875" style="212"/>
    <col min="8449" max="8449" width="11.140625" style="212" customWidth="1"/>
    <col min="8450" max="8450" width="37.85546875" style="212" customWidth="1"/>
    <col min="8451" max="8453" width="13.7109375" style="212" customWidth="1"/>
    <col min="8454" max="8460" width="7.85546875" style="212" customWidth="1"/>
    <col min="8461" max="8704" width="7.85546875" style="212"/>
    <col min="8705" max="8705" width="11.140625" style="212" customWidth="1"/>
    <col min="8706" max="8706" width="37.85546875" style="212" customWidth="1"/>
    <col min="8707" max="8709" width="13.7109375" style="212" customWidth="1"/>
    <col min="8710" max="8716" width="7.85546875" style="212" customWidth="1"/>
    <col min="8717" max="8960" width="7.85546875" style="212"/>
    <col min="8961" max="8961" width="11.140625" style="212" customWidth="1"/>
    <col min="8962" max="8962" width="37.85546875" style="212" customWidth="1"/>
    <col min="8963" max="8965" width="13.7109375" style="212" customWidth="1"/>
    <col min="8966" max="8972" width="7.85546875" style="212" customWidth="1"/>
    <col min="8973" max="9216" width="7.85546875" style="212"/>
    <col min="9217" max="9217" width="11.140625" style="212" customWidth="1"/>
    <col min="9218" max="9218" width="37.85546875" style="212" customWidth="1"/>
    <col min="9219" max="9221" width="13.7109375" style="212" customWidth="1"/>
    <col min="9222" max="9228" width="7.85546875" style="212" customWidth="1"/>
    <col min="9229" max="9472" width="7.85546875" style="212"/>
    <col min="9473" max="9473" width="11.140625" style="212" customWidth="1"/>
    <col min="9474" max="9474" width="37.85546875" style="212" customWidth="1"/>
    <col min="9475" max="9477" width="13.7109375" style="212" customWidth="1"/>
    <col min="9478" max="9484" width="7.85546875" style="212" customWidth="1"/>
    <col min="9485" max="9728" width="7.85546875" style="212"/>
    <col min="9729" max="9729" width="11.140625" style="212" customWidth="1"/>
    <col min="9730" max="9730" width="37.85546875" style="212" customWidth="1"/>
    <col min="9731" max="9733" width="13.7109375" style="212" customWidth="1"/>
    <col min="9734" max="9740" width="7.85546875" style="212" customWidth="1"/>
    <col min="9741" max="9984" width="7.85546875" style="212"/>
    <col min="9985" max="9985" width="11.140625" style="212" customWidth="1"/>
    <col min="9986" max="9986" width="37.85546875" style="212" customWidth="1"/>
    <col min="9987" max="9989" width="13.7109375" style="212" customWidth="1"/>
    <col min="9990" max="9996" width="7.85546875" style="212" customWidth="1"/>
    <col min="9997" max="10240" width="7.85546875" style="212"/>
    <col min="10241" max="10241" width="11.140625" style="212" customWidth="1"/>
    <col min="10242" max="10242" width="37.85546875" style="212" customWidth="1"/>
    <col min="10243" max="10245" width="13.7109375" style="212" customWidth="1"/>
    <col min="10246" max="10252" width="7.85546875" style="212" customWidth="1"/>
    <col min="10253" max="10496" width="7.85546875" style="212"/>
    <col min="10497" max="10497" width="11.140625" style="212" customWidth="1"/>
    <col min="10498" max="10498" width="37.85546875" style="212" customWidth="1"/>
    <col min="10499" max="10501" width="13.7109375" style="212" customWidth="1"/>
    <col min="10502" max="10508" width="7.85546875" style="212" customWidth="1"/>
    <col min="10509" max="10752" width="7.85546875" style="212"/>
    <col min="10753" max="10753" width="11.140625" style="212" customWidth="1"/>
    <col min="10754" max="10754" width="37.85546875" style="212" customWidth="1"/>
    <col min="10755" max="10757" width="13.7109375" style="212" customWidth="1"/>
    <col min="10758" max="10764" width="7.85546875" style="212" customWidth="1"/>
    <col min="10765" max="11008" width="7.85546875" style="212"/>
    <col min="11009" max="11009" width="11.140625" style="212" customWidth="1"/>
    <col min="11010" max="11010" width="37.85546875" style="212" customWidth="1"/>
    <col min="11011" max="11013" width="13.7109375" style="212" customWidth="1"/>
    <col min="11014" max="11020" width="7.85546875" style="212" customWidth="1"/>
    <col min="11021" max="11264" width="7.85546875" style="212"/>
    <col min="11265" max="11265" width="11.140625" style="212" customWidth="1"/>
    <col min="11266" max="11266" width="37.85546875" style="212" customWidth="1"/>
    <col min="11267" max="11269" width="13.7109375" style="212" customWidth="1"/>
    <col min="11270" max="11276" width="7.85546875" style="212" customWidth="1"/>
    <col min="11277" max="11520" width="7.85546875" style="212"/>
    <col min="11521" max="11521" width="11.140625" style="212" customWidth="1"/>
    <col min="11522" max="11522" width="37.85546875" style="212" customWidth="1"/>
    <col min="11523" max="11525" width="13.7109375" style="212" customWidth="1"/>
    <col min="11526" max="11532" width="7.85546875" style="212" customWidth="1"/>
    <col min="11533" max="11776" width="7.85546875" style="212"/>
    <col min="11777" max="11777" width="11.140625" style="212" customWidth="1"/>
    <col min="11778" max="11778" width="37.85546875" style="212" customWidth="1"/>
    <col min="11779" max="11781" width="13.7109375" style="212" customWidth="1"/>
    <col min="11782" max="11788" width="7.85546875" style="212" customWidth="1"/>
    <col min="11789" max="12032" width="7.85546875" style="212"/>
    <col min="12033" max="12033" width="11.140625" style="212" customWidth="1"/>
    <col min="12034" max="12034" width="37.85546875" style="212" customWidth="1"/>
    <col min="12035" max="12037" width="13.7109375" style="212" customWidth="1"/>
    <col min="12038" max="12044" width="7.85546875" style="212" customWidth="1"/>
    <col min="12045" max="12288" width="7.85546875" style="212"/>
    <col min="12289" max="12289" width="11.140625" style="212" customWidth="1"/>
    <col min="12290" max="12290" width="37.85546875" style="212" customWidth="1"/>
    <col min="12291" max="12293" width="13.7109375" style="212" customWidth="1"/>
    <col min="12294" max="12300" width="7.85546875" style="212" customWidth="1"/>
    <col min="12301" max="12544" width="7.85546875" style="212"/>
    <col min="12545" max="12545" width="11.140625" style="212" customWidth="1"/>
    <col min="12546" max="12546" width="37.85546875" style="212" customWidth="1"/>
    <col min="12547" max="12549" width="13.7109375" style="212" customWidth="1"/>
    <col min="12550" max="12556" width="7.85546875" style="212" customWidth="1"/>
    <col min="12557" max="12800" width="7.85546875" style="212"/>
    <col min="12801" max="12801" width="11.140625" style="212" customWidth="1"/>
    <col min="12802" max="12802" width="37.85546875" style="212" customWidth="1"/>
    <col min="12803" max="12805" width="13.7109375" style="212" customWidth="1"/>
    <col min="12806" max="12812" width="7.85546875" style="212" customWidth="1"/>
    <col min="12813" max="13056" width="7.85546875" style="212"/>
    <col min="13057" max="13057" width="11.140625" style="212" customWidth="1"/>
    <col min="13058" max="13058" width="37.85546875" style="212" customWidth="1"/>
    <col min="13059" max="13061" width="13.7109375" style="212" customWidth="1"/>
    <col min="13062" max="13068" width="7.85546875" style="212" customWidth="1"/>
    <col min="13069" max="13312" width="7.85546875" style="212"/>
    <col min="13313" max="13313" width="11.140625" style="212" customWidth="1"/>
    <col min="13314" max="13314" width="37.85546875" style="212" customWidth="1"/>
    <col min="13315" max="13317" width="13.7109375" style="212" customWidth="1"/>
    <col min="13318" max="13324" width="7.85546875" style="212" customWidth="1"/>
    <col min="13325" max="13568" width="7.85546875" style="212"/>
    <col min="13569" max="13569" width="11.140625" style="212" customWidth="1"/>
    <col min="13570" max="13570" width="37.85546875" style="212" customWidth="1"/>
    <col min="13571" max="13573" width="13.7109375" style="212" customWidth="1"/>
    <col min="13574" max="13580" width="7.85546875" style="212" customWidth="1"/>
    <col min="13581" max="13824" width="7.85546875" style="212"/>
    <col min="13825" max="13825" width="11.140625" style="212" customWidth="1"/>
    <col min="13826" max="13826" width="37.85546875" style="212" customWidth="1"/>
    <col min="13827" max="13829" width="13.7109375" style="212" customWidth="1"/>
    <col min="13830" max="13836" width="7.85546875" style="212" customWidth="1"/>
    <col min="13837" max="14080" width="7.85546875" style="212"/>
    <col min="14081" max="14081" width="11.140625" style="212" customWidth="1"/>
    <col min="14082" max="14082" width="37.85546875" style="212" customWidth="1"/>
    <col min="14083" max="14085" width="13.7109375" style="212" customWidth="1"/>
    <col min="14086" max="14092" width="7.85546875" style="212" customWidth="1"/>
    <col min="14093" max="14336" width="7.85546875" style="212"/>
    <col min="14337" max="14337" width="11.140625" style="212" customWidth="1"/>
    <col min="14338" max="14338" width="37.85546875" style="212" customWidth="1"/>
    <col min="14339" max="14341" width="13.7109375" style="212" customWidth="1"/>
    <col min="14342" max="14348" width="7.85546875" style="212" customWidth="1"/>
    <col min="14349" max="14592" width="7.85546875" style="212"/>
    <col min="14593" max="14593" width="11.140625" style="212" customWidth="1"/>
    <col min="14594" max="14594" width="37.85546875" style="212" customWidth="1"/>
    <col min="14595" max="14597" width="13.7109375" style="212" customWidth="1"/>
    <col min="14598" max="14604" width="7.85546875" style="212" customWidth="1"/>
    <col min="14605" max="14848" width="7.85546875" style="212"/>
    <col min="14849" max="14849" width="11.140625" style="212" customWidth="1"/>
    <col min="14850" max="14850" width="37.85546875" style="212" customWidth="1"/>
    <col min="14851" max="14853" width="13.7109375" style="212" customWidth="1"/>
    <col min="14854" max="14860" width="7.85546875" style="212" customWidth="1"/>
    <col min="14861" max="15104" width="7.85546875" style="212"/>
    <col min="15105" max="15105" width="11.140625" style="212" customWidth="1"/>
    <col min="15106" max="15106" width="37.85546875" style="212" customWidth="1"/>
    <col min="15107" max="15109" width="13.7109375" style="212" customWidth="1"/>
    <col min="15110" max="15116" width="7.85546875" style="212" customWidth="1"/>
    <col min="15117" max="15360" width="7.85546875" style="212"/>
    <col min="15361" max="15361" width="11.140625" style="212" customWidth="1"/>
    <col min="15362" max="15362" width="37.85546875" style="212" customWidth="1"/>
    <col min="15363" max="15365" width="13.7109375" style="212" customWidth="1"/>
    <col min="15366" max="15372" width="7.85546875" style="212" customWidth="1"/>
    <col min="15373" max="15616" width="7.85546875" style="212"/>
    <col min="15617" max="15617" width="11.140625" style="212" customWidth="1"/>
    <col min="15618" max="15618" width="37.85546875" style="212" customWidth="1"/>
    <col min="15619" max="15621" width="13.7109375" style="212" customWidth="1"/>
    <col min="15622" max="15628" width="7.85546875" style="212" customWidth="1"/>
    <col min="15629" max="15872" width="7.85546875" style="212"/>
    <col min="15873" max="15873" width="11.140625" style="212" customWidth="1"/>
    <col min="15874" max="15874" width="37.85546875" style="212" customWidth="1"/>
    <col min="15875" max="15877" width="13.7109375" style="212" customWidth="1"/>
    <col min="15878" max="15884" width="7.85546875" style="212" customWidth="1"/>
    <col min="15885" max="16128" width="7.85546875" style="212"/>
    <col min="16129" max="16129" width="11.140625" style="212" customWidth="1"/>
    <col min="16130" max="16130" width="37.85546875" style="212" customWidth="1"/>
    <col min="16131" max="16133" width="13.7109375" style="212" customWidth="1"/>
    <col min="16134" max="16140" width="7.85546875" style="212" customWidth="1"/>
    <col min="16141" max="16384" width="7.85546875" style="212"/>
  </cols>
  <sheetData>
    <row r="2" spans="1:13" ht="90.75" customHeight="1" x14ac:dyDescent="0.2">
      <c r="C2" s="231" t="s">
        <v>109</v>
      </c>
      <c r="D2" s="231"/>
      <c r="E2" s="231"/>
      <c r="M2" s="211"/>
    </row>
    <row r="3" spans="1:13" ht="15.75" x14ac:dyDescent="0.2">
      <c r="A3" s="232" t="s">
        <v>124</v>
      </c>
      <c r="B3" s="232"/>
      <c r="C3" s="232"/>
      <c r="D3" s="232"/>
      <c r="E3" s="232"/>
      <c r="M3" s="211"/>
    </row>
    <row r="4" spans="1:13" ht="24" customHeight="1" x14ac:dyDescent="0.2">
      <c r="A4" s="240" t="s">
        <v>118</v>
      </c>
      <c r="B4" s="240"/>
      <c r="C4" s="240"/>
      <c r="D4" s="240"/>
      <c r="E4" s="240"/>
    </row>
    <row r="5" spans="1:13" ht="12.75" customHeight="1" x14ac:dyDescent="0.2">
      <c r="B5" s="213"/>
      <c r="C5" s="213"/>
      <c r="D5" s="213"/>
      <c r="E5" s="213" t="s">
        <v>0</v>
      </c>
    </row>
    <row r="6" spans="1:13" ht="27.75" customHeight="1" x14ac:dyDescent="0.2">
      <c r="A6" s="214" t="s">
        <v>1</v>
      </c>
      <c r="B6" s="214" t="s">
        <v>119</v>
      </c>
      <c r="C6" s="214" t="s">
        <v>3</v>
      </c>
      <c r="D6" s="214" t="s">
        <v>4</v>
      </c>
      <c r="E6" s="214" t="s">
        <v>5</v>
      </c>
    </row>
    <row r="7" spans="1:13" s="217" customFormat="1" ht="20.25" customHeight="1" x14ac:dyDescent="0.2">
      <c r="A7" s="265" t="s">
        <v>120</v>
      </c>
      <c r="B7" s="241"/>
      <c r="C7" s="215">
        <f>D7+E7</f>
        <v>90489320</v>
      </c>
      <c r="D7" s="215">
        <f>69617200+500000</f>
        <v>70117200</v>
      </c>
      <c r="E7" s="266">
        <v>20372120</v>
      </c>
      <c r="F7" s="216"/>
      <c r="G7" s="211"/>
      <c r="H7" s="211"/>
      <c r="I7" s="211"/>
      <c r="J7" s="211"/>
      <c r="K7" s="211"/>
      <c r="L7" s="211"/>
    </row>
    <row r="8" spans="1:13" ht="23.25" customHeight="1" x14ac:dyDescent="0.2">
      <c r="A8" s="267">
        <v>400000</v>
      </c>
      <c r="B8" s="222" t="s">
        <v>121</v>
      </c>
      <c r="C8" s="169">
        <f t="shared" ref="C8:C10" si="0">D8+E8</f>
        <v>74178465.099999994</v>
      </c>
      <c r="D8" s="169">
        <f>52517200+500000</f>
        <v>53017200</v>
      </c>
      <c r="E8" s="206">
        <v>21161265.100000001</v>
      </c>
    </row>
    <row r="9" spans="1:13" ht="16.5" customHeight="1" x14ac:dyDescent="0.2">
      <c r="A9" s="268">
        <v>401000</v>
      </c>
      <c r="B9" s="221" t="s">
        <v>122</v>
      </c>
      <c r="C9" s="170">
        <f t="shared" si="0"/>
        <v>346425613.80000001</v>
      </c>
      <c r="D9" s="170">
        <f>324764348.7+500000</f>
        <v>325264348.69999999</v>
      </c>
      <c r="E9" s="207">
        <v>21161265.100000001</v>
      </c>
    </row>
    <row r="10" spans="1:13" ht="20.25" customHeight="1" x14ac:dyDescent="0.2">
      <c r="A10" s="178">
        <v>401100</v>
      </c>
      <c r="B10" s="172" t="s">
        <v>123</v>
      </c>
      <c r="C10" s="171">
        <f t="shared" si="0"/>
        <v>202519348.69999999</v>
      </c>
      <c r="D10" s="171">
        <f>202019348.7+500000</f>
        <v>202519348.69999999</v>
      </c>
      <c r="E10" s="208">
        <v>0</v>
      </c>
    </row>
    <row r="12" spans="1:13" x14ac:dyDescent="0.2">
      <c r="G12" s="212"/>
      <c r="H12" s="212"/>
      <c r="I12" s="212"/>
      <c r="J12" s="212"/>
      <c r="K12" s="212"/>
      <c r="L12" s="212"/>
    </row>
    <row r="13" spans="1:13" ht="27.75" customHeight="1" x14ac:dyDescent="0.2">
      <c r="A13" s="232"/>
      <c r="B13" s="232"/>
      <c r="C13" s="232"/>
      <c r="D13" s="232"/>
      <c r="E13" s="232"/>
    </row>
  </sheetData>
  <mergeCells count="5">
    <mergeCell ref="C2:E2"/>
    <mergeCell ref="A4:E4"/>
    <mergeCell ref="A7:B7"/>
    <mergeCell ref="A13:E13"/>
    <mergeCell ref="A3:E3"/>
  </mergeCells>
  <pageMargins left="0.74803149606299213" right="0.74803149606299213" top="0.59055118110236227" bottom="0.78740157480314965" header="0.51181102362204722" footer="0.51181102362204722"/>
  <pageSetup paperSize="9" scale="96" fitToHeight="0" orientation="portrait" horizontalDpi="300" verticalDpi="300" r:id="rId1"/>
  <headerFooter alignWithMargins="0">
    <oddFooter>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39997558519241921"/>
    <pageSetUpPr fitToPage="1"/>
  </sheetPr>
  <dimension ref="A1:K14"/>
  <sheetViews>
    <sheetView showGridLines="0" view="pageBreakPreview" zoomScale="85" zoomScaleNormal="100" zoomScaleSheetLayoutView="85" workbookViewId="0">
      <selection activeCell="A10" sqref="A10:B10"/>
    </sheetView>
  </sheetViews>
  <sheetFormatPr defaultRowHeight="15" x14ac:dyDescent="0.25"/>
  <cols>
    <col min="1" max="1" width="10" customWidth="1"/>
    <col min="2" max="2" width="38.140625" customWidth="1"/>
    <col min="3" max="3" width="15.85546875" customWidth="1"/>
    <col min="4" max="4" width="13.5703125" customWidth="1"/>
    <col min="5" max="5" width="15" customWidth="1"/>
    <col min="6" max="6" width="18.42578125" customWidth="1"/>
    <col min="7" max="7" width="13.5703125" customWidth="1"/>
    <col min="8" max="8" width="15" customWidth="1"/>
    <col min="9" max="10" width="13.5703125" customWidth="1"/>
    <col min="11" max="11" width="15.5703125" customWidth="1"/>
    <col min="257" max="257" width="9.28515625" customWidth="1"/>
    <col min="258" max="258" width="39.28515625" customWidth="1"/>
    <col min="259" max="266" width="13.5703125" customWidth="1"/>
    <col min="267" max="267" width="15.5703125" customWidth="1"/>
    <col min="513" max="513" width="9.28515625" customWidth="1"/>
    <col min="514" max="514" width="39.28515625" customWidth="1"/>
    <col min="515" max="522" width="13.5703125" customWidth="1"/>
    <col min="523" max="523" width="15.5703125" customWidth="1"/>
    <col min="769" max="769" width="9.28515625" customWidth="1"/>
    <col min="770" max="770" width="39.28515625" customWidth="1"/>
    <col min="771" max="778" width="13.5703125" customWidth="1"/>
    <col min="779" max="779" width="15.5703125" customWidth="1"/>
    <col min="1025" max="1025" width="9.28515625" customWidth="1"/>
    <col min="1026" max="1026" width="39.28515625" customWidth="1"/>
    <col min="1027" max="1034" width="13.5703125" customWidth="1"/>
    <col min="1035" max="1035" width="15.5703125" customWidth="1"/>
    <col min="1281" max="1281" width="9.28515625" customWidth="1"/>
    <col min="1282" max="1282" width="39.28515625" customWidth="1"/>
    <col min="1283" max="1290" width="13.5703125" customWidth="1"/>
    <col min="1291" max="1291" width="15.5703125" customWidth="1"/>
    <col min="1537" max="1537" width="9.28515625" customWidth="1"/>
    <col min="1538" max="1538" width="39.28515625" customWidth="1"/>
    <col min="1539" max="1546" width="13.5703125" customWidth="1"/>
    <col min="1547" max="1547" width="15.5703125" customWidth="1"/>
    <col min="1793" max="1793" width="9.28515625" customWidth="1"/>
    <col min="1794" max="1794" width="39.28515625" customWidth="1"/>
    <col min="1795" max="1802" width="13.5703125" customWidth="1"/>
    <col min="1803" max="1803" width="15.5703125" customWidth="1"/>
    <col min="2049" max="2049" width="9.28515625" customWidth="1"/>
    <col min="2050" max="2050" width="39.28515625" customWidth="1"/>
    <col min="2051" max="2058" width="13.5703125" customWidth="1"/>
    <col min="2059" max="2059" width="15.5703125" customWidth="1"/>
    <col min="2305" max="2305" width="9.28515625" customWidth="1"/>
    <col min="2306" max="2306" width="39.28515625" customWidth="1"/>
    <col min="2307" max="2314" width="13.5703125" customWidth="1"/>
    <col min="2315" max="2315" width="15.5703125" customWidth="1"/>
    <col min="2561" max="2561" width="9.28515625" customWidth="1"/>
    <col min="2562" max="2562" width="39.28515625" customWidth="1"/>
    <col min="2563" max="2570" width="13.5703125" customWidth="1"/>
    <col min="2571" max="2571" width="15.5703125" customWidth="1"/>
    <col min="2817" max="2817" width="9.28515625" customWidth="1"/>
    <col min="2818" max="2818" width="39.28515625" customWidth="1"/>
    <col min="2819" max="2826" width="13.5703125" customWidth="1"/>
    <col min="2827" max="2827" width="15.5703125" customWidth="1"/>
    <col min="3073" max="3073" width="9.28515625" customWidth="1"/>
    <col min="3074" max="3074" width="39.28515625" customWidth="1"/>
    <col min="3075" max="3082" width="13.5703125" customWidth="1"/>
    <col min="3083" max="3083" width="15.5703125" customWidth="1"/>
    <col min="3329" max="3329" width="9.28515625" customWidth="1"/>
    <col min="3330" max="3330" width="39.28515625" customWidth="1"/>
    <col min="3331" max="3338" width="13.5703125" customWidth="1"/>
    <col min="3339" max="3339" width="15.5703125" customWidth="1"/>
    <col min="3585" max="3585" width="9.28515625" customWidth="1"/>
    <col min="3586" max="3586" width="39.28515625" customWidth="1"/>
    <col min="3587" max="3594" width="13.5703125" customWidth="1"/>
    <col min="3595" max="3595" width="15.5703125" customWidth="1"/>
    <col min="3841" max="3841" width="9.28515625" customWidth="1"/>
    <col min="3842" max="3842" width="39.28515625" customWidth="1"/>
    <col min="3843" max="3850" width="13.5703125" customWidth="1"/>
    <col min="3851" max="3851" width="15.5703125" customWidth="1"/>
    <col min="4097" max="4097" width="9.28515625" customWidth="1"/>
    <col min="4098" max="4098" width="39.28515625" customWidth="1"/>
    <col min="4099" max="4106" width="13.5703125" customWidth="1"/>
    <col min="4107" max="4107" width="15.5703125" customWidth="1"/>
    <col min="4353" max="4353" width="9.28515625" customWidth="1"/>
    <col min="4354" max="4354" width="39.28515625" customWidth="1"/>
    <col min="4355" max="4362" width="13.5703125" customWidth="1"/>
    <col min="4363" max="4363" width="15.5703125" customWidth="1"/>
    <col min="4609" max="4609" width="9.28515625" customWidth="1"/>
    <col min="4610" max="4610" width="39.28515625" customWidth="1"/>
    <col min="4611" max="4618" width="13.5703125" customWidth="1"/>
    <col min="4619" max="4619" width="15.5703125" customWidth="1"/>
    <col min="4865" max="4865" width="9.28515625" customWidth="1"/>
    <col min="4866" max="4866" width="39.28515625" customWidth="1"/>
    <col min="4867" max="4874" width="13.5703125" customWidth="1"/>
    <col min="4875" max="4875" width="15.5703125" customWidth="1"/>
    <col min="5121" max="5121" width="9.28515625" customWidth="1"/>
    <col min="5122" max="5122" width="39.28515625" customWidth="1"/>
    <col min="5123" max="5130" width="13.5703125" customWidth="1"/>
    <col min="5131" max="5131" width="15.5703125" customWidth="1"/>
    <col min="5377" max="5377" width="9.28515625" customWidth="1"/>
    <col min="5378" max="5378" width="39.28515625" customWidth="1"/>
    <col min="5379" max="5386" width="13.5703125" customWidth="1"/>
    <col min="5387" max="5387" width="15.5703125" customWidth="1"/>
    <col min="5633" max="5633" width="9.28515625" customWidth="1"/>
    <col min="5634" max="5634" width="39.28515625" customWidth="1"/>
    <col min="5635" max="5642" width="13.5703125" customWidth="1"/>
    <col min="5643" max="5643" width="15.5703125" customWidth="1"/>
    <col min="5889" max="5889" width="9.28515625" customWidth="1"/>
    <col min="5890" max="5890" width="39.28515625" customWidth="1"/>
    <col min="5891" max="5898" width="13.5703125" customWidth="1"/>
    <col min="5899" max="5899" width="15.5703125" customWidth="1"/>
    <col min="6145" max="6145" width="9.28515625" customWidth="1"/>
    <col min="6146" max="6146" width="39.28515625" customWidth="1"/>
    <col min="6147" max="6154" width="13.5703125" customWidth="1"/>
    <col min="6155" max="6155" width="15.5703125" customWidth="1"/>
    <col min="6401" max="6401" width="9.28515625" customWidth="1"/>
    <col min="6402" max="6402" width="39.28515625" customWidth="1"/>
    <col min="6403" max="6410" width="13.5703125" customWidth="1"/>
    <col min="6411" max="6411" width="15.5703125" customWidth="1"/>
    <col min="6657" max="6657" width="9.28515625" customWidth="1"/>
    <col min="6658" max="6658" width="39.28515625" customWidth="1"/>
    <col min="6659" max="6666" width="13.5703125" customWidth="1"/>
    <col min="6667" max="6667" width="15.5703125" customWidth="1"/>
    <col min="6913" max="6913" width="9.28515625" customWidth="1"/>
    <col min="6914" max="6914" width="39.28515625" customWidth="1"/>
    <col min="6915" max="6922" width="13.5703125" customWidth="1"/>
    <col min="6923" max="6923" width="15.5703125" customWidth="1"/>
    <col min="7169" max="7169" width="9.28515625" customWidth="1"/>
    <col min="7170" max="7170" width="39.28515625" customWidth="1"/>
    <col min="7171" max="7178" width="13.5703125" customWidth="1"/>
    <col min="7179" max="7179" width="15.5703125" customWidth="1"/>
    <col min="7425" max="7425" width="9.28515625" customWidth="1"/>
    <col min="7426" max="7426" width="39.28515625" customWidth="1"/>
    <col min="7427" max="7434" width="13.5703125" customWidth="1"/>
    <col min="7435" max="7435" width="15.5703125" customWidth="1"/>
    <col min="7681" max="7681" width="9.28515625" customWidth="1"/>
    <col min="7682" max="7682" width="39.28515625" customWidth="1"/>
    <col min="7683" max="7690" width="13.5703125" customWidth="1"/>
    <col min="7691" max="7691" width="15.5703125" customWidth="1"/>
    <col min="7937" max="7937" width="9.28515625" customWidth="1"/>
    <col min="7938" max="7938" width="39.28515625" customWidth="1"/>
    <col min="7939" max="7946" width="13.5703125" customWidth="1"/>
    <col min="7947" max="7947" width="15.5703125" customWidth="1"/>
    <col min="8193" max="8193" width="9.28515625" customWidth="1"/>
    <col min="8194" max="8194" width="39.28515625" customWidth="1"/>
    <col min="8195" max="8202" width="13.5703125" customWidth="1"/>
    <col min="8203" max="8203" width="15.5703125" customWidth="1"/>
    <col min="8449" max="8449" width="9.28515625" customWidth="1"/>
    <col min="8450" max="8450" width="39.28515625" customWidth="1"/>
    <col min="8451" max="8458" width="13.5703125" customWidth="1"/>
    <col min="8459" max="8459" width="15.5703125" customWidth="1"/>
    <col min="8705" max="8705" width="9.28515625" customWidth="1"/>
    <col min="8706" max="8706" width="39.28515625" customWidth="1"/>
    <col min="8707" max="8714" width="13.5703125" customWidth="1"/>
    <col min="8715" max="8715" width="15.5703125" customWidth="1"/>
    <col min="8961" max="8961" width="9.28515625" customWidth="1"/>
    <col min="8962" max="8962" width="39.28515625" customWidth="1"/>
    <col min="8963" max="8970" width="13.5703125" customWidth="1"/>
    <col min="8971" max="8971" width="15.5703125" customWidth="1"/>
    <col min="9217" max="9217" width="9.28515625" customWidth="1"/>
    <col min="9218" max="9218" width="39.28515625" customWidth="1"/>
    <col min="9219" max="9226" width="13.5703125" customWidth="1"/>
    <col min="9227" max="9227" width="15.5703125" customWidth="1"/>
    <col min="9473" max="9473" width="9.28515625" customWidth="1"/>
    <col min="9474" max="9474" width="39.28515625" customWidth="1"/>
    <col min="9475" max="9482" width="13.5703125" customWidth="1"/>
    <col min="9483" max="9483" width="15.5703125" customWidth="1"/>
    <col min="9729" max="9729" width="9.28515625" customWidth="1"/>
    <col min="9730" max="9730" width="39.28515625" customWidth="1"/>
    <col min="9731" max="9738" width="13.5703125" customWidth="1"/>
    <col min="9739" max="9739" width="15.5703125" customWidth="1"/>
    <col min="9985" max="9985" width="9.28515625" customWidth="1"/>
    <col min="9986" max="9986" width="39.28515625" customWidth="1"/>
    <col min="9987" max="9994" width="13.5703125" customWidth="1"/>
    <col min="9995" max="9995" width="15.5703125" customWidth="1"/>
    <col min="10241" max="10241" width="9.28515625" customWidth="1"/>
    <col min="10242" max="10242" width="39.28515625" customWidth="1"/>
    <col min="10243" max="10250" width="13.5703125" customWidth="1"/>
    <col min="10251" max="10251" width="15.5703125" customWidth="1"/>
    <col min="10497" max="10497" width="9.28515625" customWidth="1"/>
    <col min="10498" max="10498" width="39.28515625" customWidth="1"/>
    <col min="10499" max="10506" width="13.5703125" customWidth="1"/>
    <col min="10507" max="10507" width="15.5703125" customWidth="1"/>
    <col min="10753" max="10753" width="9.28515625" customWidth="1"/>
    <col min="10754" max="10754" width="39.28515625" customWidth="1"/>
    <col min="10755" max="10762" width="13.5703125" customWidth="1"/>
    <col min="10763" max="10763" width="15.5703125" customWidth="1"/>
    <col min="11009" max="11009" width="9.28515625" customWidth="1"/>
    <col min="11010" max="11010" width="39.28515625" customWidth="1"/>
    <col min="11011" max="11018" width="13.5703125" customWidth="1"/>
    <col min="11019" max="11019" width="15.5703125" customWidth="1"/>
    <col min="11265" max="11265" width="9.28515625" customWidth="1"/>
    <col min="11266" max="11266" width="39.28515625" customWidth="1"/>
    <col min="11267" max="11274" width="13.5703125" customWidth="1"/>
    <col min="11275" max="11275" width="15.5703125" customWidth="1"/>
    <col min="11521" max="11521" width="9.28515625" customWidth="1"/>
    <col min="11522" max="11522" width="39.28515625" customWidth="1"/>
    <col min="11523" max="11530" width="13.5703125" customWidth="1"/>
    <col min="11531" max="11531" width="15.5703125" customWidth="1"/>
    <col min="11777" max="11777" width="9.28515625" customWidth="1"/>
    <col min="11778" max="11778" width="39.28515625" customWidth="1"/>
    <col min="11779" max="11786" width="13.5703125" customWidth="1"/>
    <col min="11787" max="11787" width="15.5703125" customWidth="1"/>
    <col min="12033" max="12033" width="9.28515625" customWidth="1"/>
    <col min="12034" max="12034" width="39.28515625" customWidth="1"/>
    <col min="12035" max="12042" width="13.5703125" customWidth="1"/>
    <col min="12043" max="12043" width="15.5703125" customWidth="1"/>
    <col min="12289" max="12289" width="9.28515625" customWidth="1"/>
    <col min="12290" max="12290" width="39.28515625" customWidth="1"/>
    <col min="12291" max="12298" width="13.5703125" customWidth="1"/>
    <col min="12299" max="12299" width="15.5703125" customWidth="1"/>
    <col min="12545" max="12545" width="9.28515625" customWidth="1"/>
    <col min="12546" max="12546" width="39.28515625" customWidth="1"/>
    <col min="12547" max="12554" width="13.5703125" customWidth="1"/>
    <col min="12555" max="12555" width="15.5703125" customWidth="1"/>
    <col min="12801" max="12801" width="9.28515625" customWidth="1"/>
    <col min="12802" max="12802" width="39.28515625" customWidth="1"/>
    <col min="12803" max="12810" width="13.5703125" customWidth="1"/>
    <col min="12811" max="12811" width="15.5703125" customWidth="1"/>
    <col min="13057" max="13057" width="9.28515625" customWidth="1"/>
    <col min="13058" max="13058" width="39.28515625" customWidth="1"/>
    <col min="13059" max="13066" width="13.5703125" customWidth="1"/>
    <col min="13067" max="13067" width="15.5703125" customWidth="1"/>
    <col min="13313" max="13313" width="9.28515625" customWidth="1"/>
    <col min="13314" max="13314" width="39.28515625" customWidth="1"/>
    <col min="13315" max="13322" width="13.5703125" customWidth="1"/>
    <col min="13323" max="13323" width="15.5703125" customWidth="1"/>
    <col min="13569" max="13569" width="9.28515625" customWidth="1"/>
    <col min="13570" max="13570" width="39.28515625" customWidth="1"/>
    <col min="13571" max="13578" width="13.5703125" customWidth="1"/>
    <col min="13579" max="13579" width="15.5703125" customWidth="1"/>
    <col min="13825" max="13825" width="9.28515625" customWidth="1"/>
    <col min="13826" max="13826" width="39.28515625" customWidth="1"/>
    <col min="13827" max="13834" width="13.5703125" customWidth="1"/>
    <col min="13835" max="13835" width="15.5703125" customWidth="1"/>
    <col min="14081" max="14081" width="9.28515625" customWidth="1"/>
    <col min="14082" max="14082" width="39.28515625" customWidth="1"/>
    <col min="14083" max="14090" width="13.5703125" customWidth="1"/>
    <col min="14091" max="14091" width="15.5703125" customWidth="1"/>
    <col min="14337" max="14337" width="9.28515625" customWidth="1"/>
    <col min="14338" max="14338" width="39.28515625" customWidth="1"/>
    <col min="14339" max="14346" width="13.5703125" customWidth="1"/>
    <col min="14347" max="14347" width="15.5703125" customWidth="1"/>
    <col min="14593" max="14593" width="9.28515625" customWidth="1"/>
    <col min="14594" max="14594" width="39.28515625" customWidth="1"/>
    <col min="14595" max="14602" width="13.5703125" customWidth="1"/>
    <col min="14603" max="14603" width="15.5703125" customWidth="1"/>
    <col min="14849" max="14849" width="9.28515625" customWidth="1"/>
    <col min="14850" max="14850" width="39.28515625" customWidth="1"/>
    <col min="14851" max="14858" width="13.5703125" customWidth="1"/>
    <col min="14859" max="14859" width="15.5703125" customWidth="1"/>
    <col min="15105" max="15105" width="9.28515625" customWidth="1"/>
    <col min="15106" max="15106" width="39.28515625" customWidth="1"/>
    <col min="15107" max="15114" width="13.5703125" customWidth="1"/>
    <col min="15115" max="15115" width="15.5703125" customWidth="1"/>
    <col min="15361" max="15361" width="9.28515625" customWidth="1"/>
    <col min="15362" max="15362" width="39.28515625" customWidth="1"/>
    <col min="15363" max="15370" width="13.5703125" customWidth="1"/>
    <col min="15371" max="15371" width="15.5703125" customWidth="1"/>
    <col min="15617" max="15617" width="9.28515625" customWidth="1"/>
    <col min="15618" max="15618" width="39.28515625" customWidth="1"/>
    <col min="15619" max="15626" width="13.5703125" customWidth="1"/>
    <col min="15627" max="15627" width="15.5703125" customWidth="1"/>
    <col min="15873" max="15873" width="9.28515625" customWidth="1"/>
    <col min="15874" max="15874" width="39.28515625" customWidth="1"/>
    <col min="15875" max="15882" width="13.5703125" customWidth="1"/>
    <col min="15883" max="15883" width="15.5703125" customWidth="1"/>
    <col min="16129" max="16129" width="9.28515625" customWidth="1"/>
    <col min="16130" max="16130" width="39.28515625" customWidth="1"/>
    <col min="16131" max="16138" width="13.5703125" customWidth="1"/>
    <col min="16139" max="16139" width="15.5703125" customWidth="1"/>
  </cols>
  <sheetData>
    <row r="1" spans="1:11" ht="36.75" customHeight="1" x14ac:dyDescent="0.25">
      <c r="A1" s="238" t="s">
        <v>125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</row>
    <row r="2" spans="1:11" ht="14.25" customHeight="1" x14ac:dyDescent="0.25">
      <c r="A2" s="2"/>
      <c r="B2" s="2"/>
      <c r="C2" s="2"/>
      <c r="D2" s="2"/>
      <c r="E2" s="2"/>
      <c r="K2" s="12" t="s">
        <v>9</v>
      </c>
    </row>
    <row r="3" spans="1:11" ht="35.25" customHeight="1" x14ac:dyDescent="0.25">
      <c r="A3" s="239" t="s">
        <v>1</v>
      </c>
      <c r="B3" s="239" t="s">
        <v>2</v>
      </c>
      <c r="C3" s="239" t="s">
        <v>10</v>
      </c>
      <c r="D3" s="239"/>
      <c r="E3" s="239"/>
      <c r="F3" s="239" t="s">
        <v>11</v>
      </c>
      <c r="G3" s="239"/>
      <c r="H3" s="239"/>
      <c r="I3" s="239" t="s">
        <v>12</v>
      </c>
      <c r="J3" s="239"/>
      <c r="K3" s="239"/>
    </row>
    <row r="4" spans="1:11" ht="31.5" x14ac:dyDescent="0.25">
      <c r="A4" s="239"/>
      <c r="B4" s="239"/>
      <c r="C4" s="18" t="s">
        <v>3</v>
      </c>
      <c r="D4" s="177" t="s">
        <v>4</v>
      </c>
      <c r="E4" s="177" t="s">
        <v>5</v>
      </c>
      <c r="F4" s="18" t="s">
        <v>3</v>
      </c>
      <c r="G4" s="177" t="s">
        <v>4</v>
      </c>
      <c r="H4" s="177" t="s">
        <v>5</v>
      </c>
      <c r="I4" s="18" t="s">
        <v>3</v>
      </c>
      <c r="J4" s="177" t="s">
        <v>4</v>
      </c>
      <c r="K4" s="177" t="s">
        <v>5</v>
      </c>
    </row>
    <row r="5" spans="1:11" x14ac:dyDescent="0.25">
      <c r="A5" s="265" t="s">
        <v>120</v>
      </c>
      <c r="B5" s="241"/>
      <c r="C5" s="215">
        <f>D5+E5</f>
        <v>89989320</v>
      </c>
      <c r="D5" s="215">
        <f>69617200</f>
        <v>69617200</v>
      </c>
      <c r="E5" s="215">
        <v>20372120</v>
      </c>
      <c r="F5" s="215">
        <f>G5+H5</f>
        <v>90489320</v>
      </c>
      <c r="G5" s="215">
        <f>69617200+500000</f>
        <v>70117200</v>
      </c>
      <c r="H5" s="215">
        <v>20372120</v>
      </c>
      <c r="I5" s="215">
        <f>J5+K5</f>
        <v>500000</v>
      </c>
      <c r="J5" s="215">
        <f>G5-D5</f>
        <v>500000</v>
      </c>
      <c r="K5" s="266">
        <f>H5-E5</f>
        <v>0</v>
      </c>
    </row>
    <row r="6" spans="1:11" x14ac:dyDescent="0.25">
      <c r="A6" s="267">
        <v>400000</v>
      </c>
      <c r="B6" s="218" t="s">
        <v>121</v>
      </c>
      <c r="C6" s="169">
        <f t="shared" ref="C6:C8" si="0">D6+E6</f>
        <v>73678465.099999994</v>
      </c>
      <c r="D6" s="169">
        <f>52517200</f>
        <v>52517200</v>
      </c>
      <c r="E6" s="169">
        <v>21161265.100000001</v>
      </c>
      <c r="F6" s="169">
        <f t="shared" ref="F6:F8" si="1">G6+H6</f>
        <v>74178465.099999994</v>
      </c>
      <c r="G6" s="169">
        <f>52517200+500000</f>
        <v>53017200</v>
      </c>
      <c r="H6" s="169">
        <v>21161265.100000001</v>
      </c>
      <c r="I6" s="169">
        <f t="shared" ref="I6:I8" si="2">J6+K6</f>
        <v>500000</v>
      </c>
      <c r="J6" s="169">
        <f>G6-D6</f>
        <v>500000</v>
      </c>
      <c r="K6" s="266">
        <f t="shared" ref="K6:K8" si="3">H6-E6</f>
        <v>0</v>
      </c>
    </row>
    <row r="7" spans="1:11" x14ac:dyDescent="0.25">
      <c r="A7" s="268">
        <v>401000</v>
      </c>
      <c r="B7" s="219" t="s">
        <v>122</v>
      </c>
      <c r="C7" s="170">
        <f t="shared" si="0"/>
        <v>345925613.80000001</v>
      </c>
      <c r="D7" s="170">
        <f>324764348.7</f>
        <v>324764348.69999999</v>
      </c>
      <c r="E7" s="170">
        <v>21161265.100000001</v>
      </c>
      <c r="F7" s="170">
        <f t="shared" si="1"/>
        <v>346425613.80000001</v>
      </c>
      <c r="G7" s="170">
        <f>324764348.7+500000</f>
        <v>325264348.69999999</v>
      </c>
      <c r="H7" s="170">
        <v>21161265.100000001</v>
      </c>
      <c r="I7" s="170">
        <f t="shared" si="2"/>
        <v>500000</v>
      </c>
      <c r="J7" s="169">
        <f t="shared" ref="J7:J8" si="4">G7-D7</f>
        <v>500000</v>
      </c>
      <c r="K7" s="266">
        <f t="shared" si="3"/>
        <v>0</v>
      </c>
    </row>
    <row r="8" spans="1:11" s="72" customFormat="1" x14ac:dyDescent="0.25">
      <c r="A8" s="178">
        <v>401100</v>
      </c>
      <c r="B8" s="220" t="s">
        <v>123</v>
      </c>
      <c r="C8" s="171">
        <f t="shared" si="0"/>
        <v>202019348.69999999</v>
      </c>
      <c r="D8" s="171">
        <f>202019348.7</f>
        <v>202019348.69999999</v>
      </c>
      <c r="E8" s="171">
        <v>0</v>
      </c>
      <c r="F8" s="171">
        <f t="shared" si="1"/>
        <v>202519348.69999999</v>
      </c>
      <c r="G8" s="171">
        <f>202019348.7+500000</f>
        <v>202519348.69999999</v>
      </c>
      <c r="H8" s="171">
        <v>0</v>
      </c>
      <c r="I8" s="171">
        <f t="shared" si="2"/>
        <v>500000</v>
      </c>
      <c r="J8" s="169">
        <f t="shared" si="4"/>
        <v>500000</v>
      </c>
      <c r="K8" s="266">
        <f t="shared" si="3"/>
        <v>0</v>
      </c>
    </row>
    <row r="9" spans="1:11" s="72" customFormat="1" x14ac:dyDescent="0.25">
      <c r="A9" s="73"/>
      <c r="B9" s="74"/>
      <c r="C9" s="75"/>
      <c r="D9" s="76"/>
      <c r="E9" s="75"/>
      <c r="F9" s="75"/>
      <c r="G9" s="75"/>
      <c r="H9" s="75"/>
      <c r="I9" s="75"/>
      <c r="J9" s="75"/>
      <c r="K9" s="75"/>
    </row>
    <row r="10" spans="1:11" ht="15.75" x14ac:dyDescent="0.25">
      <c r="A10" s="236"/>
      <c r="B10" s="236"/>
      <c r="C10" s="65"/>
      <c r="D10" s="14"/>
      <c r="E10" s="14"/>
      <c r="F10" s="53"/>
      <c r="G10" s="53"/>
      <c r="H10" s="53"/>
    </row>
    <row r="11" spans="1:11" ht="15.75" x14ac:dyDescent="0.25">
      <c r="B11" s="13"/>
      <c r="C11" s="13"/>
      <c r="D11" s="13"/>
      <c r="E11" s="13"/>
      <c r="F11" s="53"/>
      <c r="G11" s="53"/>
      <c r="H11" s="53"/>
    </row>
    <row r="12" spans="1:11" ht="15.75" x14ac:dyDescent="0.25">
      <c r="B12" s="14"/>
      <c r="C12" s="15"/>
      <c r="D12" s="14"/>
      <c r="E12" s="14"/>
      <c r="F12" s="53"/>
      <c r="G12" s="53"/>
      <c r="H12" s="53"/>
    </row>
    <row r="13" spans="1:11" ht="15.75" x14ac:dyDescent="0.25">
      <c r="F13" s="53"/>
      <c r="G13" s="53"/>
      <c r="H13" s="53"/>
    </row>
    <row r="14" spans="1:11" ht="15.75" x14ac:dyDescent="0.25">
      <c r="F14" s="53"/>
      <c r="G14" s="53"/>
      <c r="H14" s="53"/>
    </row>
  </sheetData>
  <mergeCells count="8">
    <mergeCell ref="A10:B10"/>
    <mergeCell ref="A5:B5"/>
    <mergeCell ref="A1:K1"/>
    <mergeCell ref="A3:A4"/>
    <mergeCell ref="B3:B4"/>
    <mergeCell ref="C3:E3"/>
    <mergeCell ref="F3:H3"/>
    <mergeCell ref="I3:K3"/>
  </mergeCells>
  <pageMargins left="0.7" right="0.7" top="0.75" bottom="0.75" header="0.3" footer="0.3"/>
  <pageSetup paperSize="9" scale="7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24"/>
  <sheetViews>
    <sheetView showGridLines="0" showZeros="0" showOutlineSymbols="0" view="pageBreakPreview" zoomScale="85" zoomScaleNormal="100" zoomScaleSheetLayoutView="85" workbookViewId="0">
      <selection activeCell="A7" sqref="A7:N14"/>
    </sheetView>
  </sheetViews>
  <sheetFormatPr defaultColWidth="6.85546875" defaultRowHeight="12.75" x14ac:dyDescent="0.25"/>
  <cols>
    <col min="1" max="1" width="14.7109375" style="22" customWidth="1"/>
    <col min="2" max="2" width="14.28515625" style="22" customWidth="1"/>
    <col min="3" max="3" width="34.42578125" style="38" customWidth="1"/>
    <col min="4" max="4" width="16.85546875" style="22" customWidth="1"/>
    <col min="5" max="8" width="13.7109375" style="22" customWidth="1"/>
    <col min="9" max="9" width="15" style="22" bestFit="1" customWidth="1"/>
    <col min="10" max="12" width="13.7109375" style="22" customWidth="1"/>
    <col min="13" max="13" width="18" style="22" customWidth="1"/>
    <col min="14" max="14" width="14.42578125" style="22" customWidth="1"/>
    <col min="15" max="256" width="6.85546875" style="22"/>
    <col min="257" max="257" width="15.28515625" style="22" customWidth="1"/>
    <col min="258" max="258" width="12.7109375" style="22" customWidth="1"/>
    <col min="259" max="259" width="35.42578125" style="22" customWidth="1"/>
    <col min="260" max="260" width="17.28515625" style="22" customWidth="1"/>
    <col min="261" max="261" width="16.7109375" style="22" customWidth="1"/>
    <col min="262" max="262" width="15.7109375" style="22" customWidth="1"/>
    <col min="263" max="263" width="12.85546875" style="22" customWidth="1"/>
    <col min="264" max="264" width="15" style="22" customWidth="1"/>
    <col min="265" max="265" width="15.28515625" style="22" customWidth="1"/>
    <col min="266" max="266" width="15" style="22" customWidth="1"/>
    <col min="267" max="267" width="14.5703125" style="22" customWidth="1"/>
    <col min="268" max="268" width="14.7109375" style="22" customWidth="1"/>
    <col min="269" max="269" width="17" style="22" customWidth="1"/>
    <col min="270" max="270" width="18" style="22" customWidth="1"/>
    <col min="271" max="512" width="6.85546875" style="22"/>
    <col min="513" max="513" width="15.28515625" style="22" customWidth="1"/>
    <col min="514" max="514" width="12.7109375" style="22" customWidth="1"/>
    <col min="515" max="515" width="35.42578125" style="22" customWidth="1"/>
    <col min="516" max="516" width="17.28515625" style="22" customWidth="1"/>
    <col min="517" max="517" width="16.7109375" style="22" customWidth="1"/>
    <col min="518" max="518" width="15.7109375" style="22" customWidth="1"/>
    <col min="519" max="519" width="12.85546875" style="22" customWidth="1"/>
    <col min="520" max="520" width="15" style="22" customWidth="1"/>
    <col min="521" max="521" width="15.28515625" style="22" customWidth="1"/>
    <col min="522" max="522" width="15" style="22" customWidth="1"/>
    <col min="523" max="523" width="14.5703125" style="22" customWidth="1"/>
    <col min="524" max="524" width="14.7109375" style="22" customWidth="1"/>
    <col min="525" max="525" width="17" style="22" customWidth="1"/>
    <col min="526" max="526" width="18" style="22" customWidth="1"/>
    <col min="527" max="768" width="6.85546875" style="22"/>
    <col min="769" max="769" width="15.28515625" style="22" customWidth="1"/>
    <col min="770" max="770" width="12.7109375" style="22" customWidth="1"/>
    <col min="771" max="771" width="35.42578125" style="22" customWidth="1"/>
    <col min="772" max="772" width="17.28515625" style="22" customWidth="1"/>
    <col min="773" max="773" width="16.7109375" style="22" customWidth="1"/>
    <col min="774" max="774" width="15.7109375" style="22" customWidth="1"/>
    <col min="775" max="775" width="12.85546875" style="22" customWidth="1"/>
    <col min="776" max="776" width="15" style="22" customWidth="1"/>
    <col min="777" max="777" width="15.28515625" style="22" customWidth="1"/>
    <col min="778" max="778" width="15" style="22" customWidth="1"/>
    <col min="779" max="779" width="14.5703125" style="22" customWidth="1"/>
    <col min="780" max="780" width="14.7109375" style="22" customWidth="1"/>
    <col min="781" max="781" width="17" style="22" customWidth="1"/>
    <col min="782" max="782" width="18" style="22" customWidth="1"/>
    <col min="783" max="1024" width="6.85546875" style="22"/>
    <col min="1025" max="1025" width="15.28515625" style="22" customWidth="1"/>
    <col min="1026" max="1026" width="12.7109375" style="22" customWidth="1"/>
    <col min="1027" max="1027" width="35.42578125" style="22" customWidth="1"/>
    <col min="1028" max="1028" width="17.28515625" style="22" customWidth="1"/>
    <col min="1029" max="1029" width="16.7109375" style="22" customWidth="1"/>
    <col min="1030" max="1030" width="15.7109375" style="22" customWidth="1"/>
    <col min="1031" max="1031" width="12.85546875" style="22" customWidth="1"/>
    <col min="1032" max="1032" width="15" style="22" customWidth="1"/>
    <col min="1033" max="1033" width="15.28515625" style="22" customWidth="1"/>
    <col min="1034" max="1034" width="15" style="22" customWidth="1"/>
    <col min="1035" max="1035" width="14.5703125" style="22" customWidth="1"/>
    <col min="1036" max="1036" width="14.7109375" style="22" customWidth="1"/>
    <col min="1037" max="1037" width="17" style="22" customWidth="1"/>
    <col min="1038" max="1038" width="18" style="22" customWidth="1"/>
    <col min="1039" max="1280" width="6.85546875" style="22"/>
    <col min="1281" max="1281" width="15.28515625" style="22" customWidth="1"/>
    <col min="1282" max="1282" width="12.7109375" style="22" customWidth="1"/>
    <col min="1283" max="1283" width="35.42578125" style="22" customWidth="1"/>
    <col min="1284" max="1284" width="17.28515625" style="22" customWidth="1"/>
    <col min="1285" max="1285" width="16.7109375" style="22" customWidth="1"/>
    <col min="1286" max="1286" width="15.7109375" style="22" customWidth="1"/>
    <col min="1287" max="1287" width="12.85546875" style="22" customWidth="1"/>
    <col min="1288" max="1288" width="15" style="22" customWidth="1"/>
    <col min="1289" max="1289" width="15.28515625" style="22" customWidth="1"/>
    <col min="1290" max="1290" width="15" style="22" customWidth="1"/>
    <col min="1291" max="1291" width="14.5703125" style="22" customWidth="1"/>
    <col min="1292" max="1292" width="14.7109375" style="22" customWidth="1"/>
    <col min="1293" max="1293" width="17" style="22" customWidth="1"/>
    <col min="1294" max="1294" width="18" style="22" customWidth="1"/>
    <col min="1295" max="1536" width="6.85546875" style="22"/>
    <col min="1537" max="1537" width="15.28515625" style="22" customWidth="1"/>
    <col min="1538" max="1538" width="12.7109375" style="22" customWidth="1"/>
    <col min="1539" max="1539" width="35.42578125" style="22" customWidth="1"/>
    <col min="1540" max="1540" width="17.28515625" style="22" customWidth="1"/>
    <col min="1541" max="1541" width="16.7109375" style="22" customWidth="1"/>
    <col min="1542" max="1542" width="15.7109375" style="22" customWidth="1"/>
    <col min="1543" max="1543" width="12.85546875" style="22" customWidth="1"/>
    <col min="1544" max="1544" width="15" style="22" customWidth="1"/>
    <col min="1545" max="1545" width="15.28515625" style="22" customWidth="1"/>
    <col min="1546" max="1546" width="15" style="22" customWidth="1"/>
    <col min="1547" max="1547" width="14.5703125" style="22" customWidth="1"/>
    <col min="1548" max="1548" width="14.7109375" style="22" customWidth="1"/>
    <col min="1549" max="1549" width="17" style="22" customWidth="1"/>
    <col min="1550" max="1550" width="18" style="22" customWidth="1"/>
    <col min="1551" max="1792" width="6.85546875" style="22"/>
    <col min="1793" max="1793" width="15.28515625" style="22" customWidth="1"/>
    <col min="1794" max="1794" width="12.7109375" style="22" customWidth="1"/>
    <col min="1795" max="1795" width="35.42578125" style="22" customWidth="1"/>
    <col min="1796" max="1796" width="17.28515625" style="22" customWidth="1"/>
    <col min="1797" max="1797" width="16.7109375" style="22" customWidth="1"/>
    <col min="1798" max="1798" width="15.7109375" style="22" customWidth="1"/>
    <col min="1799" max="1799" width="12.85546875" style="22" customWidth="1"/>
    <col min="1800" max="1800" width="15" style="22" customWidth="1"/>
    <col min="1801" max="1801" width="15.28515625" style="22" customWidth="1"/>
    <col min="1802" max="1802" width="15" style="22" customWidth="1"/>
    <col min="1803" max="1803" width="14.5703125" style="22" customWidth="1"/>
    <col min="1804" max="1804" width="14.7109375" style="22" customWidth="1"/>
    <col min="1805" max="1805" width="17" style="22" customWidth="1"/>
    <col min="1806" max="1806" width="18" style="22" customWidth="1"/>
    <col min="1807" max="2048" width="6.85546875" style="22"/>
    <col min="2049" max="2049" width="15.28515625" style="22" customWidth="1"/>
    <col min="2050" max="2050" width="12.7109375" style="22" customWidth="1"/>
    <col min="2051" max="2051" width="35.42578125" style="22" customWidth="1"/>
    <col min="2052" max="2052" width="17.28515625" style="22" customWidth="1"/>
    <col min="2053" max="2053" width="16.7109375" style="22" customWidth="1"/>
    <col min="2054" max="2054" width="15.7109375" style="22" customWidth="1"/>
    <col min="2055" max="2055" width="12.85546875" style="22" customWidth="1"/>
    <col min="2056" max="2056" width="15" style="22" customWidth="1"/>
    <col min="2057" max="2057" width="15.28515625" style="22" customWidth="1"/>
    <col min="2058" max="2058" width="15" style="22" customWidth="1"/>
    <col min="2059" max="2059" width="14.5703125" style="22" customWidth="1"/>
    <col min="2060" max="2060" width="14.7109375" style="22" customWidth="1"/>
    <col min="2061" max="2061" width="17" style="22" customWidth="1"/>
    <col min="2062" max="2062" width="18" style="22" customWidth="1"/>
    <col min="2063" max="2304" width="6.85546875" style="22"/>
    <col min="2305" max="2305" width="15.28515625" style="22" customWidth="1"/>
    <col min="2306" max="2306" width="12.7109375" style="22" customWidth="1"/>
    <col min="2307" max="2307" width="35.42578125" style="22" customWidth="1"/>
    <col min="2308" max="2308" width="17.28515625" style="22" customWidth="1"/>
    <col min="2309" max="2309" width="16.7109375" style="22" customWidth="1"/>
    <col min="2310" max="2310" width="15.7109375" style="22" customWidth="1"/>
    <col min="2311" max="2311" width="12.85546875" style="22" customWidth="1"/>
    <col min="2312" max="2312" width="15" style="22" customWidth="1"/>
    <col min="2313" max="2313" width="15.28515625" style="22" customWidth="1"/>
    <col min="2314" max="2314" width="15" style="22" customWidth="1"/>
    <col min="2315" max="2315" width="14.5703125" style="22" customWidth="1"/>
    <col min="2316" max="2316" width="14.7109375" style="22" customWidth="1"/>
    <col min="2317" max="2317" width="17" style="22" customWidth="1"/>
    <col min="2318" max="2318" width="18" style="22" customWidth="1"/>
    <col min="2319" max="2560" width="6.85546875" style="22"/>
    <col min="2561" max="2561" width="15.28515625" style="22" customWidth="1"/>
    <col min="2562" max="2562" width="12.7109375" style="22" customWidth="1"/>
    <col min="2563" max="2563" width="35.42578125" style="22" customWidth="1"/>
    <col min="2564" max="2564" width="17.28515625" style="22" customWidth="1"/>
    <col min="2565" max="2565" width="16.7109375" style="22" customWidth="1"/>
    <col min="2566" max="2566" width="15.7109375" style="22" customWidth="1"/>
    <col min="2567" max="2567" width="12.85546875" style="22" customWidth="1"/>
    <col min="2568" max="2568" width="15" style="22" customWidth="1"/>
    <col min="2569" max="2569" width="15.28515625" style="22" customWidth="1"/>
    <col min="2570" max="2570" width="15" style="22" customWidth="1"/>
    <col min="2571" max="2571" width="14.5703125" style="22" customWidth="1"/>
    <col min="2572" max="2572" width="14.7109375" style="22" customWidth="1"/>
    <col min="2573" max="2573" width="17" style="22" customWidth="1"/>
    <col min="2574" max="2574" width="18" style="22" customWidth="1"/>
    <col min="2575" max="2816" width="6.85546875" style="22"/>
    <col min="2817" max="2817" width="15.28515625" style="22" customWidth="1"/>
    <col min="2818" max="2818" width="12.7109375" style="22" customWidth="1"/>
    <col min="2819" max="2819" width="35.42578125" style="22" customWidth="1"/>
    <col min="2820" max="2820" width="17.28515625" style="22" customWidth="1"/>
    <col min="2821" max="2821" width="16.7109375" style="22" customWidth="1"/>
    <col min="2822" max="2822" width="15.7109375" style="22" customWidth="1"/>
    <col min="2823" max="2823" width="12.85546875" style="22" customWidth="1"/>
    <col min="2824" max="2824" width="15" style="22" customWidth="1"/>
    <col min="2825" max="2825" width="15.28515625" style="22" customWidth="1"/>
    <col min="2826" max="2826" width="15" style="22" customWidth="1"/>
    <col min="2827" max="2827" width="14.5703125" style="22" customWidth="1"/>
    <col min="2828" max="2828" width="14.7109375" style="22" customWidth="1"/>
    <col min="2829" max="2829" width="17" style="22" customWidth="1"/>
    <col min="2830" max="2830" width="18" style="22" customWidth="1"/>
    <col min="2831" max="3072" width="6.85546875" style="22"/>
    <col min="3073" max="3073" width="15.28515625" style="22" customWidth="1"/>
    <col min="3074" max="3074" width="12.7109375" style="22" customWidth="1"/>
    <col min="3075" max="3075" width="35.42578125" style="22" customWidth="1"/>
    <col min="3076" max="3076" width="17.28515625" style="22" customWidth="1"/>
    <col min="3077" max="3077" width="16.7109375" style="22" customWidth="1"/>
    <col min="3078" max="3078" width="15.7109375" style="22" customWidth="1"/>
    <col min="3079" max="3079" width="12.85546875" style="22" customWidth="1"/>
    <col min="3080" max="3080" width="15" style="22" customWidth="1"/>
    <col min="3081" max="3081" width="15.28515625" style="22" customWidth="1"/>
    <col min="3082" max="3082" width="15" style="22" customWidth="1"/>
    <col min="3083" max="3083" width="14.5703125" style="22" customWidth="1"/>
    <col min="3084" max="3084" width="14.7109375" style="22" customWidth="1"/>
    <col min="3085" max="3085" width="17" style="22" customWidth="1"/>
    <col min="3086" max="3086" width="18" style="22" customWidth="1"/>
    <col min="3087" max="3328" width="6.85546875" style="22"/>
    <col min="3329" max="3329" width="15.28515625" style="22" customWidth="1"/>
    <col min="3330" max="3330" width="12.7109375" style="22" customWidth="1"/>
    <col min="3331" max="3331" width="35.42578125" style="22" customWidth="1"/>
    <col min="3332" max="3332" width="17.28515625" style="22" customWidth="1"/>
    <col min="3333" max="3333" width="16.7109375" style="22" customWidth="1"/>
    <col min="3334" max="3334" width="15.7109375" style="22" customWidth="1"/>
    <col min="3335" max="3335" width="12.85546875" style="22" customWidth="1"/>
    <col min="3336" max="3336" width="15" style="22" customWidth="1"/>
    <col min="3337" max="3337" width="15.28515625" style="22" customWidth="1"/>
    <col min="3338" max="3338" width="15" style="22" customWidth="1"/>
    <col min="3339" max="3339" width="14.5703125" style="22" customWidth="1"/>
    <col min="3340" max="3340" width="14.7109375" style="22" customWidth="1"/>
    <col min="3341" max="3341" width="17" style="22" customWidth="1"/>
    <col min="3342" max="3342" width="18" style="22" customWidth="1"/>
    <col min="3343" max="3584" width="6.85546875" style="22"/>
    <col min="3585" max="3585" width="15.28515625" style="22" customWidth="1"/>
    <col min="3586" max="3586" width="12.7109375" style="22" customWidth="1"/>
    <col min="3587" max="3587" width="35.42578125" style="22" customWidth="1"/>
    <col min="3588" max="3588" width="17.28515625" style="22" customWidth="1"/>
    <col min="3589" max="3589" width="16.7109375" style="22" customWidth="1"/>
    <col min="3590" max="3590" width="15.7109375" style="22" customWidth="1"/>
    <col min="3591" max="3591" width="12.85546875" style="22" customWidth="1"/>
    <col min="3592" max="3592" width="15" style="22" customWidth="1"/>
    <col min="3593" max="3593" width="15.28515625" style="22" customWidth="1"/>
    <col min="3594" max="3594" width="15" style="22" customWidth="1"/>
    <col min="3595" max="3595" width="14.5703125" style="22" customWidth="1"/>
    <col min="3596" max="3596" width="14.7109375" style="22" customWidth="1"/>
    <col min="3597" max="3597" width="17" style="22" customWidth="1"/>
    <col min="3598" max="3598" width="18" style="22" customWidth="1"/>
    <col min="3599" max="3840" width="6.85546875" style="22"/>
    <col min="3841" max="3841" width="15.28515625" style="22" customWidth="1"/>
    <col min="3842" max="3842" width="12.7109375" style="22" customWidth="1"/>
    <col min="3843" max="3843" width="35.42578125" style="22" customWidth="1"/>
    <col min="3844" max="3844" width="17.28515625" style="22" customWidth="1"/>
    <col min="3845" max="3845" width="16.7109375" style="22" customWidth="1"/>
    <col min="3846" max="3846" width="15.7109375" style="22" customWidth="1"/>
    <col min="3847" max="3847" width="12.85546875" style="22" customWidth="1"/>
    <col min="3848" max="3848" width="15" style="22" customWidth="1"/>
    <col min="3849" max="3849" width="15.28515625" style="22" customWidth="1"/>
    <col min="3850" max="3850" width="15" style="22" customWidth="1"/>
    <col min="3851" max="3851" width="14.5703125" style="22" customWidth="1"/>
    <col min="3852" max="3852" width="14.7109375" style="22" customWidth="1"/>
    <col min="3853" max="3853" width="17" style="22" customWidth="1"/>
    <col min="3854" max="3854" width="18" style="22" customWidth="1"/>
    <col min="3855" max="4096" width="6.85546875" style="22"/>
    <col min="4097" max="4097" width="15.28515625" style="22" customWidth="1"/>
    <col min="4098" max="4098" width="12.7109375" style="22" customWidth="1"/>
    <col min="4099" max="4099" width="35.42578125" style="22" customWidth="1"/>
    <col min="4100" max="4100" width="17.28515625" style="22" customWidth="1"/>
    <col min="4101" max="4101" width="16.7109375" style="22" customWidth="1"/>
    <col min="4102" max="4102" width="15.7109375" style="22" customWidth="1"/>
    <col min="4103" max="4103" width="12.85546875" style="22" customWidth="1"/>
    <col min="4104" max="4104" width="15" style="22" customWidth="1"/>
    <col min="4105" max="4105" width="15.28515625" style="22" customWidth="1"/>
    <col min="4106" max="4106" width="15" style="22" customWidth="1"/>
    <col min="4107" max="4107" width="14.5703125" style="22" customWidth="1"/>
    <col min="4108" max="4108" width="14.7109375" style="22" customWidth="1"/>
    <col min="4109" max="4109" width="17" style="22" customWidth="1"/>
    <col min="4110" max="4110" width="18" style="22" customWidth="1"/>
    <col min="4111" max="4352" width="6.85546875" style="22"/>
    <col min="4353" max="4353" width="15.28515625" style="22" customWidth="1"/>
    <col min="4354" max="4354" width="12.7109375" style="22" customWidth="1"/>
    <col min="4355" max="4355" width="35.42578125" style="22" customWidth="1"/>
    <col min="4356" max="4356" width="17.28515625" style="22" customWidth="1"/>
    <col min="4357" max="4357" width="16.7109375" style="22" customWidth="1"/>
    <col min="4358" max="4358" width="15.7109375" style="22" customWidth="1"/>
    <col min="4359" max="4359" width="12.85546875" style="22" customWidth="1"/>
    <col min="4360" max="4360" width="15" style="22" customWidth="1"/>
    <col min="4361" max="4361" width="15.28515625" style="22" customWidth="1"/>
    <col min="4362" max="4362" width="15" style="22" customWidth="1"/>
    <col min="4363" max="4363" width="14.5703125" style="22" customWidth="1"/>
    <col min="4364" max="4364" width="14.7109375" style="22" customWidth="1"/>
    <col min="4365" max="4365" width="17" style="22" customWidth="1"/>
    <col min="4366" max="4366" width="18" style="22" customWidth="1"/>
    <col min="4367" max="4608" width="6.85546875" style="22"/>
    <col min="4609" max="4609" width="15.28515625" style="22" customWidth="1"/>
    <col min="4610" max="4610" width="12.7109375" style="22" customWidth="1"/>
    <col min="4611" max="4611" width="35.42578125" style="22" customWidth="1"/>
    <col min="4612" max="4612" width="17.28515625" style="22" customWidth="1"/>
    <col min="4613" max="4613" width="16.7109375" style="22" customWidth="1"/>
    <col min="4614" max="4614" width="15.7109375" style="22" customWidth="1"/>
    <col min="4615" max="4615" width="12.85546875" style="22" customWidth="1"/>
    <col min="4616" max="4616" width="15" style="22" customWidth="1"/>
    <col min="4617" max="4617" width="15.28515625" style="22" customWidth="1"/>
    <col min="4618" max="4618" width="15" style="22" customWidth="1"/>
    <col min="4619" max="4619" width="14.5703125" style="22" customWidth="1"/>
    <col min="4620" max="4620" width="14.7109375" style="22" customWidth="1"/>
    <col min="4621" max="4621" width="17" style="22" customWidth="1"/>
    <col min="4622" max="4622" width="18" style="22" customWidth="1"/>
    <col min="4623" max="4864" width="6.85546875" style="22"/>
    <col min="4865" max="4865" width="15.28515625" style="22" customWidth="1"/>
    <col min="4866" max="4866" width="12.7109375" style="22" customWidth="1"/>
    <col min="4867" max="4867" width="35.42578125" style="22" customWidth="1"/>
    <col min="4868" max="4868" width="17.28515625" style="22" customWidth="1"/>
    <col min="4869" max="4869" width="16.7109375" style="22" customWidth="1"/>
    <col min="4870" max="4870" width="15.7109375" style="22" customWidth="1"/>
    <col min="4871" max="4871" width="12.85546875" style="22" customWidth="1"/>
    <col min="4872" max="4872" width="15" style="22" customWidth="1"/>
    <col min="4873" max="4873" width="15.28515625" style="22" customWidth="1"/>
    <col min="4874" max="4874" width="15" style="22" customWidth="1"/>
    <col min="4875" max="4875" width="14.5703125" style="22" customWidth="1"/>
    <col min="4876" max="4876" width="14.7109375" style="22" customWidth="1"/>
    <col min="4877" max="4877" width="17" style="22" customWidth="1"/>
    <col min="4878" max="4878" width="18" style="22" customWidth="1"/>
    <col min="4879" max="5120" width="6.85546875" style="22"/>
    <col min="5121" max="5121" width="15.28515625" style="22" customWidth="1"/>
    <col min="5122" max="5122" width="12.7109375" style="22" customWidth="1"/>
    <col min="5123" max="5123" width="35.42578125" style="22" customWidth="1"/>
    <col min="5124" max="5124" width="17.28515625" style="22" customWidth="1"/>
    <col min="5125" max="5125" width="16.7109375" style="22" customWidth="1"/>
    <col min="5126" max="5126" width="15.7109375" style="22" customWidth="1"/>
    <col min="5127" max="5127" width="12.85546875" style="22" customWidth="1"/>
    <col min="5128" max="5128" width="15" style="22" customWidth="1"/>
    <col min="5129" max="5129" width="15.28515625" style="22" customWidth="1"/>
    <col min="5130" max="5130" width="15" style="22" customWidth="1"/>
    <col min="5131" max="5131" width="14.5703125" style="22" customWidth="1"/>
    <col min="5132" max="5132" width="14.7109375" style="22" customWidth="1"/>
    <col min="5133" max="5133" width="17" style="22" customWidth="1"/>
    <col min="5134" max="5134" width="18" style="22" customWidth="1"/>
    <col min="5135" max="5376" width="6.85546875" style="22"/>
    <col min="5377" max="5377" width="15.28515625" style="22" customWidth="1"/>
    <col min="5378" max="5378" width="12.7109375" style="22" customWidth="1"/>
    <col min="5379" max="5379" width="35.42578125" style="22" customWidth="1"/>
    <col min="5380" max="5380" width="17.28515625" style="22" customWidth="1"/>
    <col min="5381" max="5381" width="16.7109375" style="22" customWidth="1"/>
    <col min="5382" max="5382" width="15.7109375" style="22" customWidth="1"/>
    <col min="5383" max="5383" width="12.85546875" style="22" customWidth="1"/>
    <col min="5384" max="5384" width="15" style="22" customWidth="1"/>
    <col min="5385" max="5385" width="15.28515625" style="22" customWidth="1"/>
    <col min="5386" max="5386" width="15" style="22" customWidth="1"/>
    <col min="5387" max="5387" width="14.5703125" style="22" customWidth="1"/>
    <col min="5388" max="5388" width="14.7109375" style="22" customWidth="1"/>
    <col min="5389" max="5389" width="17" style="22" customWidth="1"/>
    <col min="5390" max="5390" width="18" style="22" customWidth="1"/>
    <col min="5391" max="5632" width="6.85546875" style="22"/>
    <col min="5633" max="5633" width="15.28515625" style="22" customWidth="1"/>
    <col min="5634" max="5634" width="12.7109375" style="22" customWidth="1"/>
    <col min="5635" max="5635" width="35.42578125" style="22" customWidth="1"/>
    <col min="5636" max="5636" width="17.28515625" style="22" customWidth="1"/>
    <col min="5637" max="5637" width="16.7109375" style="22" customWidth="1"/>
    <col min="5638" max="5638" width="15.7109375" style="22" customWidth="1"/>
    <col min="5639" max="5639" width="12.85546875" style="22" customWidth="1"/>
    <col min="5640" max="5640" width="15" style="22" customWidth="1"/>
    <col min="5641" max="5641" width="15.28515625" style="22" customWidth="1"/>
    <col min="5642" max="5642" width="15" style="22" customWidth="1"/>
    <col min="5643" max="5643" width="14.5703125" style="22" customWidth="1"/>
    <col min="5644" max="5644" width="14.7109375" style="22" customWidth="1"/>
    <col min="5645" max="5645" width="17" style="22" customWidth="1"/>
    <col min="5646" max="5646" width="18" style="22" customWidth="1"/>
    <col min="5647" max="5888" width="6.85546875" style="22"/>
    <col min="5889" max="5889" width="15.28515625" style="22" customWidth="1"/>
    <col min="5890" max="5890" width="12.7109375" style="22" customWidth="1"/>
    <col min="5891" max="5891" width="35.42578125" style="22" customWidth="1"/>
    <col min="5892" max="5892" width="17.28515625" style="22" customWidth="1"/>
    <col min="5893" max="5893" width="16.7109375" style="22" customWidth="1"/>
    <col min="5894" max="5894" width="15.7109375" style="22" customWidth="1"/>
    <col min="5895" max="5895" width="12.85546875" style="22" customWidth="1"/>
    <col min="5896" max="5896" width="15" style="22" customWidth="1"/>
    <col min="5897" max="5897" width="15.28515625" style="22" customWidth="1"/>
    <col min="5898" max="5898" width="15" style="22" customWidth="1"/>
    <col min="5899" max="5899" width="14.5703125" style="22" customWidth="1"/>
    <col min="5900" max="5900" width="14.7109375" style="22" customWidth="1"/>
    <col min="5901" max="5901" width="17" style="22" customWidth="1"/>
    <col min="5902" max="5902" width="18" style="22" customWidth="1"/>
    <col min="5903" max="6144" width="6.85546875" style="22"/>
    <col min="6145" max="6145" width="15.28515625" style="22" customWidth="1"/>
    <col min="6146" max="6146" width="12.7109375" style="22" customWidth="1"/>
    <col min="6147" max="6147" width="35.42578125" style="22" customWidth="1"/>
    <col min="6148" max="6148" width="17.28515625" style="22" customWidth="1"/>
    <col min="6149" max="6149" width="16.7109375" style="22" customWidth="1"/>
    <col min="6150" max="6150" width="15.7109375" style="22" customWidth="1"/>
    <col min="6151" max="6151" width="12.85546875" style="22" customWidth="1"/>
    <col min="6152" max="6152" width="15" style="22" customWidth="1"/>
    <col min="6153" max="6153" width="15.28515625" style="22" customWidth="1"/>
    <col min="6154" max="6154" width="15" style="22" customWidth="1"/>
    <col min="6155" max="6155" width="14.5703125" style="22" customWidth="1"/>
    <col min="6156" max="6156" width="14.7109375" style="22" customWidth="1"/>
    <col min="6157" max="6157" width="17" style="22" customWidth="1"/>
    <col min="6158" max="6158" width="18" style="22" customWidth="1"/>
    <col min="6159" max="6400" width="6.85546875" style="22"/>
    <col min="6401" max="6401" width="15.28515625" style="22" customWidth="1"/>
    <col min="6402" max="6402" width="12.7109375" style="22" customWidth="1"/>
    <col min="6403" max="6403" width="35.42578125" style="22" customWidth="1"/>
    <col min="6404" max="6404" width="17.28515625" style="22" customWidth="1"/>
    <col min="6405" max="6405" width="16.7109375" style="22" customWidth="1"/>
    <col min="6406" max="6406" width="15.7109375" style="22" customWidth="1"/>
    <col min="6407" max="6407" width="12.85546875" style="22" customWidth="1"/>
    <col min="6408" max="6408" width="15" style="22" customWidth="1"/>
    <col min="6409" max="6409" width="15.28515625" style="22" customWidth="1"/>
    <col min="6410" max="6410" width="15" style="22" customWidth="1"/>
    <col min="6411" max="6411" width="14.5703125" style="22" customWidth="1"/>
    <col min="6412" max="6412" width="14.7109375" style="22" customWidth="1"/>
    <col min="6413" max="6413" width="17" style="22" customWidth="1"/>
    <col min="6414" max="6414" width="18" style="22" customWidth="1"/>
    <col min="6415" max="6656" width="6.85546875" style="22"/>
    <col min="6657" max="6657" width="15.28515625" style="22" customWidth="1"/>
    <col min="6658" max="6658" width="12.7109375" style="22" customWidth="1"/>
    <col min="6659" max="6659" width="35.42578125" style="22" customWidth="1"/>
    <col min="6660" max="6660" width="17.28515625" style="22" customWidth="1"/>
    <col min="6661" max="6661" width="16.7109375" style="22" customWidth="1"/>
    <col min="6662" max="6662" width="15.7109375" style="22" customWidth="1"/>
    <col min="6663" max="6663" width="12.85546875" style="22" customWidth="1"/>
    <col min="6664" max="6664" width="15" style="22" customWidth="1"/>
    <col min="6665" max="6665" width="15.28515625" style="22" customWidth="1"/>
    <col min="6666" max="6666" width="15" style="22" customWidth="1"/>
    <col min="6667" max="6667" width="14.5703125" style="22" customWidth="1"/>
    <col min="6668" max="6668" width="14.7109375" style="22" customWidth="1"/>
    <col min="6669" max="6669" width="17" style="22" customWidth="1"/>
    <col min="6670" max="6670" width="18" style="22" customWidth="1"/>
    <col min="6671" max="6912" width="6.85546875" style="22"/>
    <col min="6913" max="6913" width="15.28515625" style="22" customWidth="1"/>
    <col min="6914" max="6914" width="12.7109375" style="22" customWidth="1"/>
    <col min="6915" max="6915" width="35.42578125" style="22" customWidth="1"/>
    <col min="6916" max="6916" width="17.28515625" style="22" customWidth="1"/>
    <col min="6917" max="6917" width="16.7109375" style="22" customWidth="1"/>
    <col min="6918" max="6918" width="15.7109375" style="22" customWidth="1"/>
    <col min="6919" max="6919" width="12.85546875" style="22" customWidth="1"/>
    <col min="6920" max="6920" width="15" style="22" customWidth="1"/>
    <col min="6921" max="6921" width="15.28515625" style="22" customWidth="1"/>
    <col min="6922" max="6922" width="15" style="22" customWidth="1"/>
    <col min="6923" max="6923" width="14.5703125" style="22" customWidth="1"/>
    <col min="6924" max="6924" width="14.7109375" style="22" customWidth="1"/>
    <col min="6925" max="6925" width="17" style="22" customWidth="1"/>
    <col min="6926" max="6926" width="18" style="22" customWidth="1"/>
    <col min="6927" max="7168" width="6.85546875" style="22"/>
    <col min="7169" max="7169" width="15.28515625" style="22" customWidth="1"/>
    <col min="7170" max="7170" width="12.7109375" style="22" customWidth="1"/>
    <col min="7171" max="7171" width="35.42578125" style="22" customWidth="1"/>
    <col min="7172" max="7172" width="17.28515625" style="22" customWidth="1"/>
    <col min="7173" max="7173" width="16.7109375" style="22" customWidth="1"/>
    <col min="7174" max="7174" width="15.7109375" style="22" customWidth="1"/>
    <col min="7175" max="7175" width="12.85546875" style="22" customWidth="1"/>
    <col min="7176" max="7176" width="15" style="22" customWidth="1"/>
    <col min="7177" max="7177" width="15.28515625" style="22" customWidth="1"/>
    <col min="7178" max="7178" width="15" style="22" customWidth="1"/>
    <col min="7179" max="7179" width="14.5703125" style="22" customWidth="1"/>
    <col min="7180" max="7180" width="14.7109375" style="22" customWidth="1"/>
    <col min="7181" max="7181" width="17" style="22" customWidth="1"/>
    <col min="7182" max="7182" width="18" style="22" customWidth="1"/>
    <col min="7183" max="7424" width="6.85546875" style="22"/>
    <col min="7425" max="7425" width="15.28515625" style="22" customWidth="1"/>
    <col min="7426" max="7426" width="12.7109375" style="22" customWidth="1"/>
    <col min="7427" max="7427" width="35.42578125" style="22" customWidth="1"/>
    <col min="7428" max="7428" width="17.28515625" style="22" customWidth="1"/>
    <col min="7429" max="7429" width="16.7109375" style="22" customWidth="1"/>
    <col min="7430" max="7430" width="15.7109375" style="22" customWidth="1"/>
    <col min="7431" max="7431" width="12.85546875" style="22" customWidth="1"/>
    <col min="7432" max="7432" width="15" style="22" customWidth="1"/>
    <col min="7433" max="7433" width="15.28515625" style="22" customWidth="1"/>
    <col min="7434" max="7434" width="15" style="22" customWidth="1"/>
    <col min="7435" max="7435" width="14.5703125" style="22" customWidth="1"/>
    <col min="7436" max="7436" width="14.7109375" style="22" customWidth="1"/>
    <col min="7437" max="7437" width="17" style="22" customWidth="1"/>
    <col min="7438" max="7438" width="18" style="22" customWidth="1"/>
    <col min="7439" max="7680" width="6.85546875" style="22"/>
    <col min="7681" max="7681" width="15.28515625" style="22" customWidth="1"/>
    <col min="7682" max="7682" width="12.7109375" style="22" customWidth="1"/>
    <col min="7683" max="7683" width="35.42578125" style="22" customWidth="1"/>
    <col min="7684" max="7684" width="17.28515625" style="22" customWidth="1"/>
    <col min="7685" max="7685" width="16.7109375" style="22" customWidth="1"/>
    <col min="7686" max="7686" width="15.7109375" style="22" customWidth="1"/>
    <col min="7687" max="7687" width="12.85546875" style="22" customWidth="1"/>
    <col min="7688" max="7688" width="15" style="22" customWidth="1"/>
    <col min="7689" max="7689" width="15.28515625" style="22" customWidth="1"/>
    <col min="7690" max="7690" width="15" style="22" customWidth="1"/>
    <col min="7691" max="7691" width="14.5703125" style="22" customWidth="1"/>
    <col min="7692" max="7692" width="14.7109375" style="22" customWidth="1"/>
    <col min="7693" max="7693" width="17" style="22" customWidth="1"/>
    <col min="7694" max="7694" width="18" style="22" customWidth="1"/>
    <col min="7695" max="7936" width="6.85546875" style="22"/>
    <col min="7937" max="7937" width="15.28515625" style="22" customWidth="1"/>
    <col min="7938" max="7938" width="12.7109375" style="22" customWidth="1"/>
    <col min="7939" max="7939" width="35.42578125" style="22" customWidth="1"/>
    <col min="7940" max="7940" width="17.28515625" style="22" customWidth="1"/>
    <col min="7941" max="7941" width="16.7109375" style="22" customWidth="1"/>
    <col min="7942" max="7942" width="15.7109375" style="22" customWidth="1"/>
    <col min="7943" max="7943" width="12.85546875" style="22" customWidth="1"/>
    <col min="7944" max="7944" width="15" style="22" customWidth="1"/>
    <col min="7945" max="7945" width="15.28515625" style="22" customWidth="1"/>
    <col min="7946" max="7946" width="15" style="22" customWidth="1"/>
    <col min="7947" max="7947" width="14.5703125" style="22" customWidth="1"/>
    <col min="7948" max="7948" width="14.7109375" style="22" customWidth="1"/>
    <col min="7949" max="7949" width="17" style="22" customWidth="1"/>
    <col min="7950" max="7950" width="18" style="22" customWidth="1"/>
    <col min="7951" max="8192" width="6.85546875" style="22"/>
    <col min="8193" max="8193" width="15.28515625" style="22" customWidth="1"/>
    <col min="8194" max="8194" width="12.7109375" style="22" customWidth="1"/>
    <col min="8195" max="8195" width="35.42578125" style="22" customWidth="1"/>
    <col min="8196" max="8196" width="17.28515625" style="22" customWidth="1"/>
    <col min="8197" max="8197" width="16.7109375" style="22" customWidth="1"/>
    <col min="8198" max="8198" width="15.7109375" style="22" customWidth="1"/>
    <col min="8199" max="8199" width="12.85546875" style="22" customWidth="1"/>
    <col min="8200" max="8200" width="15" style="22" customWidth="1"/>
    <col min="8201" max="8201" width="15.28515625" style="22" customWidth="1"/>
    <col min="8202" max="8202" width="15" style="22" customWidth="1"/>
    <col min="8203" max="8203" width="14.5703125" style="22" customWidth="1"/>
    <col min="8204" max="8204" width="14.7109375" style="22" customWidth="1"/>
    <col min="8205" max="8205" width="17" style="22" customWidth="1"/>
    <col min="8206" max="8206" width="18" style="22" customWidth="1"/>
    <col min="8207" max="8448" width="6.85546875" style="22"/>
    <col min="8449" max="8449" width="15.28515625" style="22" customWidth="1"/>
    <col min="8450" max="8450" width="12.7109375" style="22" customWidth="1"/>
    <col min="8451" max="8451" width="35.42578125" style="22" customWidth="1"/>
    <col min="8452" max="8452" width="17.28515625" style="22" customWidth="1"/>
    <col min="8453" max="8453" width="16.7109375" style="22" customWidth="1"/>
    <col min="8454" max="8454" width="15.7109375" style="22" customWidth="1"/>
    <col min="8455" max="8455" width="12.85546875" style="22" customWidth="1"/>
    <col min="8456" max="8456" width="15" style="22" customWidth="1"/>
    <col min="8457" max="8457" width="15.28515625" style="22" customWidth="1"/>
    <col min="8458" max="8458" width="15" style="22" customWidth="1"/>
    <col min="8459" max="8459" width="14.5703125" style="22" customWidth="1"/>
    <col min="8460" max="8460" width="14.7109375" style="22" customWidth="1"/>
    <col min="8461" max="8461" width="17" style="22" customWidth="1"/>
    <col min="8462" max="8462" width="18" style="22" customWidth="1"/>
    <col min="8463" max="8704" width="6.85546875" style="22"/>
    <col min="8705" max="8705" width="15.28515625" style="22" customWidth="1"/>
    <col min="8706" max="8706" width="12.7109375" style="22" customWidth="1"/>
    <col min="8707" max="8707" width="35.42578125" style="22" customWidth="1"/>
    <col min="8708" max="8708" width="17.28515625" style="22" customWidth="1"/>
    <col min="8709" max="8709" width="16.7109375" style="22" customWidth="1"/>
    <col min="8710" max="8710" width="15.7109375" style="22" customWidth="1"/>
    <col min="8711" max="8711" width="12.85546875" style="22" customWidth="1"/>
    <col min="8712" max="8712" width="15" style="22" customWidth="1"/>
    <col min="8713" max="8713" width="15.28515625" style="22" customWidth="1"/>
    <col min="8714" max="8714" width="15" style="22" customWidth="1"/>
    <col min="8715" max="8715" width="14.5703125" style="22" customWidth="1"/>
    <col min="8716" max="8716" width="14.7109375" style="22" customWidth="1"/>
    <col min="8717" max="8717" width="17" style="22" customWidth="1"/>
    <col min="8718" max="8718" width="18" style="22" customWidth="1"/>
    <col min="8719" max="8960" width="6.85546875" style="22"/>
    <col min="8961" max="8961" width="15.28515625" style="22" customWidth="1"/>
    <col min="8962" max="8962" width="12.7109375" style="22" customWidth="1"/>
    <col min="8963" max="8963" width="35.42578125" style="22" customWidth="1"/>
    <col min="8964" max="8964" width="17.28515625" style="22" customWidth="1"/>
    <col min="8965" max="8965" width="16.7109375" style="22" customWidth="1"/>
    <col min="8966" max="8966" width="15.7109375" style="22" customWidth="1"/>
    <col min="8967" max="8967" width="12.85546875" style="22" customWidth="1"/>
    <col min="8968" max="8968" width="15" style="22" customWidth="1"/>
    <col min="8969" max="8969" width="15.28515625" style="22" customWidth="1"/>
    <col min="8970" max="8970" width="15" style="22" customWidth="1"/>
    <col min="8971" max="8971" width="14.5703125" style="22" customWidth="1"/>
    <col min="8972" max="8972" width="14.7109375" style="22" customWidth="1"/>
    <col min="8973" max="8973" width="17" style="22" customWidth="1"/>
    <col min="8974" max="8974" width="18" style="22" customWidth="1"/>
    <col min="8975" max="9216" width="6.85546875" style="22"/>
    <col min="9217" max="9217" width="15.28515625" style="22" customWidth="1"/>
    <col min="9218" max="9218" width="12.7109375" style="22" customWidth="1"/>
    <col min="9219" max="9219" width="35.42578125" style="22" customWidth="1"/>
    <col min="9220" max="9220" width="17.28515625" style="22" customWidth="1"/>
    <col min="9221" max="9221" width="16.7109375" style="22" customWidth="1"/>
    <col min="9222" max="9222" width="15.7109375" style="22" customWidth="1"/>
    <col min="9223" max="9223" width="12.85546875" style="22" customWidth="1"/>
    <col min="9224" max="9224" width="15" style="22" customWidth="1"/>
    <col min="9225" max="9225" width="15.28515625" style="22" customWidth="1"/>
    <col min="9226" max="9226" width="15" style="22" customWidth="1"/>
    <col min="9227" max="9227" width="14.5703125" style="22" customWidth="1"/>
    <col min="9228" max="9228" width="14.7109375" style="22" customWidth="1"/>
    <col min="9229" max="9229" width="17" style="22" customWidth="1"/>
    <col min="9230" max="9230" width="18" style="22" customWidth="1"/>
    <col min="9231" max="9472" width="6.85546875" style="22"/>
    <col min="9473" max="9473" width="15.28515625" style="22" customWidth="1"/>
    <col min="9474" max="9474" width="12.7109375" style="22" customWidth="1"/>
    <col min="9475" max="9475" width="35.42578125" style="22" customWidth="1"/>
    <col min="9476" max="9476" width="17.28515625" style="22" customWidth="1"/>
    <col min="9477" max="9477" width="16.7109375" style="22" customWidth="1"/>
    <col min="9478" max="9478" width="15.7109375" style="22" customWidth="1"/>
    <col min="9479" max="9479" width="12.85546875" style="22" customWidth="1"/>
    <col min="9480" max="9480" width="15" style="22" customWidth="1"/>
    <col min="9481" max="9481" width="15.28515625" style="22" customWidth="1"/>
    <col min="9482" max="9482" width="15" style="22" customWidth="1"/>
    <col min="9483" max="9483" width="14.5703125" style="22" customWidth="1"/>
    <col min="9484" max="9484" width="14.7109375" style="22" customWidth="1"/>
    <col min="9485" max="9485" width="17" style="22" customWidth="1"/>
    <col min="9486" max="9486" width="18" style="22" customWidth="1"/>
    <col min="9487" max="9728" width="6.85546875" style="22"/>
    <col min="9729" max="9729" width="15.28515625" style="22" customWidth="1"/>
    <col min="9730" max="9730" width="12.7109375" style="22" customWidth="1"/>
    <col min="9731" max="9731" width="35.42578125" style="22" customWidth="1"/>
    <col min="9732" max="9732" width="17.28515625" style="22" customWidth="1"/>
    <col min="9733" max="9733" width="16.7109375" style="22" customWidth="1"/>
    <col min="9734" max="9734" width="15.7109375" style="22" customWidth="1"/>
    <col min="9735" max="9735" width="12.85546875" style="22" customWidth="1"/>
    <col min="9736" max="9736" width="15" style="22" customWidth="1"/>
    <col min="9737" max="9737" width="15.28515625" style="22" customWidth="1"/>
    <col min="9738" max="9738" width="15" style="22" customWidth="1"/>
    <col min="9739" max="9739" width="14.5703125" style="22" customWidth="1"/>
    <col min="9740" max="9740" width="14.7109375" style="22" customWidth="1"/>
    <col min="9741" max="9741" width="17" style="22" customWidth="1"/>
    <col min="9742" max="9742" width="18" style="22" customWidth="1"/>
    <col min="9743" max="9984" width="6.85546875" style="22"/>
    <col min="9985" max="9985" width="15.28515625" style="22" customWidth="1"/>
    <col min="9986" max="9986" width="12.7109375" style="22" customWidth="1"/>
    <col min="9987" max="9987" width="35.42578125" style="22" customWidth="1"/>
    <col min="9988" max="9988" width="17.28515625" style="22" customWidth="1"/>
    <col min="9989" max="9989" width="16.7109375" style="22" customWidth="1"/>
    <col min="9990" max="9990" width="15.7109375" style="22" customWidth="1"/>
    <col min="9991" max="9991" width="12.85546875" style="22" customWidth="1"/>
    <col min="9992" max="9992" width="15" style="22" customWidth="1"/>
    <col min="9993" max="9993" width="15.28515625" style="22" customWidth="1"/>
    <col min="9994" max="9994" width="15" style="22" customWidth="1"/>
    <col min="9995" max="9995" width="14.5703125" style="22" customWidth="1"/>
    <col min="9996" max="9996" width="14.7109375" style="22" customWidth="1"/>
    <col min="9997" max="9997" width="17" style="22" customWidth="1"/>
    <col min="9998" max="9998" width="18" style="22" customWidth="1"/>
    <col min="9999" max="10240" width="6.85546875" style="22"/>
    <col min="10241" max="10241" width="15.28515625" style="22" customWidth="1"/>
    <col min="10242" max="10242" width="12.7109375" style="22" customWidth="1"/>
    <col min="10243" max="10243" width="35.42578125" style="22" customWidth="1"/>
    <col min="10244" max="10244" width="17.28515625" style="22" customWidth="1"/>
    <col min="10245" max="10245" width="16.7109375" style="22" customWidth="1"/>
    <col min="10246" max="10246" width="15.7109375" style="22" customWidth="1"/>
    <col min="10247" max="10247" width="12.85546875" style="22" customWidth="1"/>
    <col min="10248" max="10248" width="15" style="22" customWidth="1"/>
    <col min="10249" max="10249" width="15.28515625" style="22" customWidth="1"/>
    <col min="10250" max="10250" width="15" style="22" customWidth="1"/>
    <col min="10251" max="10251" width="14.5703125" style="22" customWidth="1"/>
    <col min="10252" max="10252" width="14.7109375" style="22" customWidth="1"/>
    <col min="10253" max="10253" width="17" style="22" customWidth="1"/>
    <col min="10254" max="10254" width="18" style="22" customWidth="1"/>
    <col min="10255" max="10496" width="6.85546875" style="22"/>
    <col min="10497" max="10497" width="15.28515625" style="22" customWidth="1"/>
    <col min="10498" max="10498" width="12.7109375" style="22" customWidth="1"/>
    <col min="10499" max="10499" width="35.42578125" style="22" customWidth="1"/>
    <col min="10500" max="10500" width="17.28515625" style="22" customWidth="1"/>
    <col min="10501" max="10501" width="16.7109375" style="22" customWidth="1"/>
    <col min="10502" max="10502" width="15.7109375" style="22" customWidth="1"/>
    <col min="10503" max="10503" width="12.85546875" style="22" customWidth="1"/>
    <col min="10504" max="10504" width="15" style="22" customWidth="1"/>
    <col min="10505" max="10505" width="15.28515625" style="22" customWidth="1"/>
    <col min="10506" max="10506" width="15" style="22" customWidth="1"/>
    <col min="10507" max="10507" width="14.5703125" style="22" customWidth="1"/>
    <col min="10508" max="10508" width="14.7109375" style="22" customWidth="1"/>
    <col min="10509" max="10509" width="17" style="22" customWidth="1"/>
    <col min="10510" max="10510" width="18" style="22" customWidth="1"/>
    <col min="10511" max="10752" width="6.85546875" style="22"/>
    <col min="10753" max="10753" width="15.28515625" style="22" customWidth="1"/>
    <col min="10754" max="10754" width="12.7109375" style="22" customWidth="1"/>
    <col min="10755" max="10755" width="35.42578125" style="22" customWidth="1"/>
    <col min="10756" max="10756" width="17.28515625" style="22" customWidth="1"/>
    <col min="10757" max="10757" width="16.7109375" style="22" customWidth="1"/>
    <col min="10758" max="10758" width="15.7109375" style="22" customWidth="1"/>
    <col min="10759" max="10759" width="12.85546875" style="22" customWidth="1"/>
    <col min="10760" max="10760" width="15" style="22" customWidth="1"/>
    <col min="10761" max="10761" width="15.28515625" style="22" customWidth="1"/>
    <col min="10762" max="10762" width="15" style="22" customWidth="1"/>
    <col min="10763" max="10763" width="14.5703125" style="22" customWidth="1"/>
    <col min="10764" max="10764" width="14.7109375" style="22" customWidth="1"/>
    <col min="10765" max="10765" width="17" style="22" customWidth="1"/>
    <col min="10766" max="10766" width="18" style="22" customWidth="1"/>
    <col min="10767" max="11008" width="6.85546875" style="22"/>
    <col min="11009" max="11009" width="15.28515625" style="22" customWidth="1"/>
    <col min="11010" max="11010" width="12.7109375" style="22" customWidth="1"/>
    <col min="11011" max="11011" width="35.42578125" style="22" customWidth="1"/>
    <col min="11012" max="11012" width="17.28515625" style="22" customWidth="1"/>
    <col min="11013" max="11013" width="16.7109375" style="22" customWidth="1"/>
    <col min="11014" max="11014" width="15.7109375" style="22" customWidth="1"/>
    <col min="11015" max="11015" width="12.85546875" style="22" customWidth="1"/>
    <col min="11016" max="11016" width="15" style="22" customWidth="1"/>
    <col min="11017" max="11017" width="15.28515625" style="22" customWidth="1"/>
    <col min="11018" max="11018" width="15" style="22" customWidth="1"/>
    <col min="11019" max="11019" width="14.5703125" style="22" customWidth="1"/>
    <col min="11020" max="11020" width="14.7109375" style="22" customWidth="1"/>
    <col min="11021" max="11021" width="17" style="22" customWidth="1"/>
    <col min="11022" max="11022" width="18" style="22" customWidth="1"/>
    <col min="11023" max="11264" width="6.85546875" style="22"/>
    <col min="11265" max="11265" width="15.28515625" style="22" customWidth="1"/>
    <col min="11266" max="11266" width="12.7109375" style="22" customWidth="1"/>
    <col min="11267" max="11267" width="35.42578125" style="22" customWidth="1"/>
    <col min="11268" max="11268" width="17.28515625" style="22" customWidth="1"/>
    <col min="11269" max="11269" width="16.7109375" style="22" customWidth="1"/>
    <col min="11270" max="11270" width="15.7109375" style="22" customWidth="1"/>
    <col min="11271" max="11271" width="12.85546875" style="22" customWidth="1"/>
    <col min="11272" max="11272" width="15" style="22" customWidth="1"/>
    <col min="11273" max="11273" width="15.28515625" style="22" customWidth="1"/>
    <col min="11274" max="11274" width="15" style="22" customWidth="1"/>
    <col min="11275" max="11275" width="14.5703125" style="22" customWidth="1"/>
    <col min="11276" max="11276" width="14.7109375" style="22" customWidth="1"/>
    <col min="11277" max="11277" width="17" style="22" customWidth="1"/>
    <col min="11278" max="11278" width="18" style="22" customWidth="1"/>
    <col min="11279" max="11520" width="6.85546875" style="22"/>
    <col min="11521" max="11521" width="15.28515625" style="22" customWidth="1"/>
    <col min="11522" max="11522" width="12.7109375" style="22" customWidth="1"/>
    <col min="11523" max="11523" width="35.42578125" style="22" customWidth="1"/>
    <col min="11524" max="11524" width="17.28515625" style="22" customWidth="1"/>
    <col min="11525" max="11525" width="16.7109375" style="22" customWidth="1"/>
    <col min="11526" max="11526" width="15.7109375" style="22" customWidth="1"/>
    <col min="11527" max="11527" width="12.85546875" style="22" customWidth="1"/>
    <col min="11528" max="11528" width="15" style="22" customWidth="1"/>
    <col min="11529" max="11529" width="15.28515625" style="22" customWidth="1"/>
    <col min="11530" max="11530" width="15" style="22" customWidth="1"/>
    <col min="11531" max="11531" width="14.5703125" style="22" customWidth="1"/>
    <col min="11532" max="11532" width="14.7109375" style="22" customWidth="1"/>
    <col min="11533" max="11533" width="17" style="22" customWidth="1"/>
    <col min="11534" max="11534" width="18" style="22" customWidth="1"/>
    <col min="11535" max="11776" width="6.85546875" style="22"/>
    <col min="11777" max="11777" width="15.28515625" style="22" customWidth="1"/>
    <col min="11778" max="11778" width="12.7109375" style="22" customWidth="1"/>
    <col min="11779" max="11779" width="35.42578125" style="22" customWidth="1"/>
    <col min="11780" max="11780" width="17.28515625" style="22" customWidth="1"/>
    <col min="11781" max="11781" width="16.7109375" style="22" customWidth="1"/>
    <col min="11782" max="11782" width="15.7109375" style="22" customWidth="1"/>
    <col min="11783" max="11783" width="12.85546875" style="22" customWidth="1"/>
    <col min="11784" max="11784" width="15" style="22" customWidth="1"/>
    <col min="11785" max="11785" width="15.28515625" style="22" customWidth="1"/>
    <col min="11786" max="11786" width="15" style="22" customWidth="1"/>
    <col min="11787" max="11787" width="14.5703125" style="22" customWidth="1"/>
    <col min="11788" max="11788" width="14.7109375" style="22" customWidth="1"/>
    <col min="11789" max="11789" width="17" style="22" customWidth="1"/>
    <col min="11790" max="11790" width="18" style="22" customWidth="1"/>
    <col min="11791" max="12032" width="6.85546875" style="22"/>
    <col min="12033" max="12033" width="15.28515625" style="22" customWidth="1"/>
    <col min="12034" max="12034" width="12.7109375" style="22" customWidth="1"/>
    <col min="12035" max="12035" width="35.42578125" style="22" customWidth="1"/>
    <col min="12036" max="12036" width="17.28515625" style="22" customWidth="1"/>
    <col min="12037" max="12037" width="16.7109375" style="22" customWidth="1"/>
    <col min="12038" max="12038" width="15.7109375" style="22" customWidth="1"/>
    <col min="12039" max="12039" width="12.85546875" style="22" customWidth="1"/>
    <col min="12040" max="12040" width="15" style="22" customWidth="1"/>
    <col min="12041" max="12041" width="15.28515625" style="22" customWidth="1"/>
    <col min="12042" max="12042" width="15" style="22" customWidth="1"/>
    <col min="12043" max="12043" width="14.5703125" style="22" customWidth="1"/>
    <col min="12044" max="12044" width="14.7109375" style="22" customWidth="1"/>
    <col min="12045" max="12045" width="17" style="22" customWidth="1"/>
    <col min="12046" max="12046" width="18" style="22" customWidth="1"/>
    <col min="12047" max="12288" width="6.85546875" style="22"/>
    <col min="12289" max="12289" width="15.28515625" style="22" customWidth="1"/>
    <col min="12290" max="12290" width="12.7109375" style="22" customWidth="1"/>
    <col min="12291" max="12291" width="35.42578125" style="22" customWidth="1"/>
    <col min="12292" max="12292" width="17.28515625" style="22" customWidth="1"/>
    <col min="12293" max="12293" width="16.7109375" style="22" customWidth="1"/>
    <col min="12294" max="12294" width="15.7109375" style="22" customWidth="1"/>
    <col min="12295" max="12295" width="12.85546875" style="22" customWidth="1"/>
    <col min="12296" max="12296" width="15" style="22" customWidth="1"/>
    <col min="12297" max="12297" width="15.28515625" style="22" customWidth="1"/>
    <col min="12298" max="12298" width="15" style="22" customWidth="1"/>
    <col min="12299" max="12299" width="14.5703125" style="22" customWidth="1"/>
    <col min="12300" max="12300" width="14.7109375" style="22" customWidth="1"/>
    <col min="12301" max="12301" width="17" style="22" customWidth="1"/>
    <col min="12302" max="12302" width="18" style="22" customWidth="1"/>
    <col min="12303" max="12544" width="6.85546875" style="22"/>
    <col min="12545" max="12545" width="15.28515625" style="22" customWidth="1"/>
    <col min="12546" max="12546" width="12.7109375" style="22" customWidth="1"/>
    <col min="12547" max="12547" width="35.42578125" style="22" customWidth="1"/>
    <col min="12548" max="12548" width="17.28515625" style="22" customWidth="1"/>
    <col min="12549" max="12549" width="16.7109375" style="22" customWidth="1"/>
    <col min="12550" max="12550" width="15.7109375" style="22" customWidth="1"/>
    <col min="12551" max="12551" width="12.85546875" style="22" customWidth="1"/>
    <col min="12552" max="12552" width="15" style="22" customWidth="1"/>
    <col min="12553" max="12553" width="15.28515625" style="22" customWidth="1"/>
    <col min="12554" max="12554" width="15" style="22" customWidth="1"/>
    <col min="12555" max="12555" width="14.5703125" style="22" customWidth="1"/>
    <col min="12556" max="12556" width="14.7109375" style="22" customWidth="1"/>
    <col min="12557" max="12557" width="17" style="22" customWidth="1"/>
    <col min="12558" max="12558" width="18" style="22" customWidth="1"/>
    <col min="12559" max="12800" width="6.85546875" style="22"/>
    <col min="12801" max="12801" width="15.28515625" style="22" customWidth="1"/>
    <col min="12802" max="12802" width="12.7109375" style="22" customWidth="1"/>
    <col min="12803" max="12803" width="35.42578125" style="22" customWidth="1"/>
    <col min="12804" max="12804" width="17.28515625" style="22" customWidth="1"/>
    <col min="12805" max="12805" width="16.7109375" style="22" customWidth="1"/>
    <col min="12806" max="12806" width="15.7109375" style="22" customWidth="1"/>
    <col min="12807" max="12807" width="12.85546875" style="22" customWidth="1"/>
    <col min="12808" max="12808" width="15" style="22" customWidth="1"/>
    <col min="12809" max="12809" width="15.28515625" style="22" customWidth="1"/>
    <col min="12810" max="12810" width="15" style="22" customWidth="1"/>
    <col min="12811" max="12811" width="14.5703125" style="22" customWidth="1"/>
    <col min="12812" max="12812" width="14.7109375" style="22" customWidth="1"/>
    <col min="12813" max="12813" width="17" style="22" customWidth="1"/>
    <col min="12814" max="12814" width="18" style="22" customWidth="1"/>
    <col min="12815" max="13056" width="6.85546875" style="22"/>
    <col min="13057" max="13057" width="15.28515625" style="22" customWidth="1"/>
    <col min="13058" max="13058" width="12.7109375" style="22" customWidth="1"/>
    <col min="13059" max="13059" width="35.42578125" style="22" customWidth="1"/>
    <col min="13060" max="13060" width="17.28515625" style="22" customWidth="1"/>
    <col min="13061" max="13061" width="16.7109375" style="22" customWidth="1"/>
    <col min="13062" max="13062" width="15.7109375" style="22" customWidth="1"/>
    <col min="13063" max="13063" width="12.85546875" style="22" customWidth="1"/>
    <col min="13064" max="13064" width="15" style="22" customWidth="1"/>
    <col min="13065" max="13065" width="15.28515625" style="22" customWidth="1"/>
    <col min="13066" max="13066" width="15" style="22" customWidth="1"/>
    <col min="13067" max="13067" width="14.5703125" style="22" customWidth="1"/>
    <col min="13068" max="13068" width="14.7109375" style="22" customWidth="1"/>
    <col min="13069" max="13069" width="17" style="22" customWidth="1"/>
    <col min="13070" max="13070" width="18" style="22" customWidth="1"/>
    <col min="13071" max="13312" width="6.85546875" style="22"/>
    <col min="13313" max="13313" width="15.28515625" style="22" customWidth="1"/>
    <col min="13314" max="13314" width="12.7109375" style="22" customWidth="1"/>
    <col min="13315" max="13315" width="35.42578125" style="22" customWidth="1"/>
    <col min="13316" max="13316" width="17.28515625" style="22" customWidth="1"/>
    <col min="13317" max="13317" width="16.7109375" style="22" customWidth="1"/>
    <col min="13318" max="13318" width="15.7109375" style="22" customWidth="1"/>
    <col min="13319" max="13319" width="12.85546875" style="22" customWidth="1"/>
    <col min="13320" max="13320" width="15" style="22" customWidth="1"/>
    <col min="13321" max="13321" width="15.28515625" style="22" customWidth="1"/>
    <col min="13322" max="13322" width="15" style="22" customWidth="1"/>
    <col min="13323" max="13323" width="14.5703125" style="22" customWidth="1"/>
    <col min="13324" max="13324" width="14.7109375" style="22" customWidth="1"/>
    <col min="13325" max="13325" width="17" style="22" customWidth="1"/>
    <col min="13326" max="13326" width="18" style="22" customWidth="1"/>
    <col min="13327" max="13568" width="6.85546875" style="22"/>
    <col min="13569" max="13569" width="15.28515625" style="22" customWidth="1"/>
    <col min="13570" max="13570" width="12.7109375" style="22" customWidth="1"/>
    <col min="13571" max="13571" width="35.42578125" style="22" customWidth="1"/>
    <col min="13572" max="13572" width="17.28515625" style="22" customWidth="1"/>
    <col min="13573" max="13573" width="16.7109375" style="22" customWidth="1"/>
    <col min="13574" max="13574" width="15.7109375" style="22" customWidth="1"/>
    <col min="13575" max="13575" width="12.85546875" style="22" customWidth="1"/>
    <col min="13576" max="13576" width="15" style="22" customWidth="1"/>
    <col min="13577" max="13577" width="15.28515625" style="22" customWidth="1"/>
    <col min="13578" max="13578" width="15" style="22" customWidth="1"/>
    <col min="13579" max="13579" width="14.5703125" style="22" customWidth="1"/>
    <col min="13580" max="13580" width="14.7109375" style="22" customWidth="1"/>
    <col min="13581" max="13581" width="17" style="22" customWidth="1"/>
    <col min="13582" max="13582" width="18" style="22" customWidth="1"/>
    <col min="13583" max="13824" width="6.85546875" style="22"/>
    <col min="13825" max="13825" width="15.28515625" style="22" customWidth="1"/>
    <col min="13826" max="13826" width="12.7109375" style="22" customWidth="1"/>
    <col min="13827" max="13827" width="35.42578125" style="22" customWidth="1"/>
    <col min="13828" max="13828" width="17.28515625" style="22" customWidth="1"/>
    <col min="13829" max="13829" width="16.7109375" style="22" customWidth="1"/>
    <col min="13830" max="13830" width="15.7109375" style="22" customWidth="1"/>
    <col min="13831" max="13831" width="12.85546875" style="22" customWidth="1"/>
    <col min="13832" max="13832" width="15" style="22" customWidth="1"/>
    <col min="13833" max="13833" width="15.28515625" style="22" customWidth="1"/>
    <col min="13834" max="13834" width="15" style="22" customWidth="1"/>
    <col min="13835" max="13835" width="14.5703125" style="22" customWidth="1"/>
    <col min="13836" max="13836" width="14.7109375" style="22" customWidth="1"/>
    <col min="13837" max="13837" width="17" style="22" customWidth="1"/>
    <col min="13838" max="13838" width="18" style="22" customWidth="1"/>
    <col min="13839" max="14080" width="6.85546875" style="22"/>
    <col min="14081" max="14081" width="15.28515625" style="22" customWidth="1"/>
    <col min="14082" max="14082" width="12.7109375" style="22" customWidth="1"/>
    <col min="14083" max="14083" width="35.42578125" style="22" customWidth="1"/>
    <col min="14084" max="14084" width="17.28515625" style="22" customWidth="1"/>
    <col min="14085" max="14085" width="16.7109375" style="22" customWidth="1"/>
    <col min="14086" max="14086" width="15.7109375" style="22" customWidth="1"/>
    <col min="14087" max="14087" width="12.85546875" style="22" customWidth="1"/>
    <col min="14088" max="14088" width="15" style="22" customWidth="1"/>
    <col min="14089" max="14089" width="15.28515625" style="22" customWidth="1"/>
    <col min="14090" max="14090" width="15" style="22" customWidth="1"/>
    <col min="14091" max="14091" width="14.5703125" style="22" customWidth="1"/>
    <col min="14092" max="14092" width="14.7109375" style="22" customWidth="1"/>
    <col min="14093" max="14093" width="17" style="22" customWidth="1"/>
    <col min="14094" max="14094" width="18" style="22" customWidth="1"/>
    <col min="14095" max="14336" width="6.85546875" style="22"/>
    <col min="14337" max="14337" width="15.28515625" style="22" customWidth="1"/>
    <col min="14338" max="14338" width="12.7109375" style="22" customWidth="1"/>
    <col min="14339" max="14339" width="35.42578125" style="22" customWidth="1"/>
    <col min="14340" max="14340" width="17.28515625" style="22" customWidth="1"/>
    <col min="14341" max="14341" width="16.7109375" style="22" customWidth="1"/>
    <col min="14342" max="14342" width="15.7109375" style="22" customWidth="1"/>
    <col min="14343" max="14343" width="12.85546875" style="22" customWidth="1"/>
    <col min="14344" max="14344" width="15" style="22" customWidth="1"/>
    <col min="14345" max="14345" width="15.28515625" style="22" customWidth="1"/>
    <col min="14346" max="14346" width="15" style="22" customWidth="1"/>
    <col min="14347" max="14347" width="14.5703125" style="22" customWidth="1"/>
    <col min="14348" max="14348" width="14.7109375" style="22" customWidth="1"/>
    <col min="14349" max="14349" width="17" style="22" customWidth="1"/>
    <col min="14350" max="14350" width="18" style="22" customWidth="1"/>
    <col min="14351" max="14592" width="6.85546875" style="22"/>
    <col min="14593" max="14593" width="15.28515625" style="22" customWidth="1"/>
    <col min="14594" max="14594" width="12.7109375" style="22" customWidth="1"/>
    <col min="14595" max="14595" width="35.42578125" style="22" customWidth="1"/>
    <col min="14596" max="14596" width="17.28515625" style="22" customWidth="1"/>
    <col min="14597" max="14597" width="16.7109375" style="22" customWidth="1"/>
    <col min="14598" max="14598" width="15.7109375" style="22" customWidth="1"/>
    <col min="14599" max="14599" width="12.85546875" style="22" customWidth="1"/>
    <col min="14600" max="14600" width="15" style="22" customWidth="1"/>
    <col min="14601" max="14601" width="15.28515625" style="22" customWidth="1"/>
    <col min="14602" max="14602" width="15" style="22" customWidth="1"/>
    <col min="14603" max="14603" width="14.5703125" style="22" customWidth="1"/>
    <col min="14604" max="14604" width="14.7109375" style="22" customWidth="1"/>
    <col min="14605" max="14605" width="17" style="22" customWidth="1"/>
    <col min="14606" max="14606" width="18" style="22" customWidth="1"/>
    <col min="14607" max="14848" width="6.85546875" style="22"/>
    <col min="14849" max="14849" width="15.28515625" style="22" customWidth="1"/>
    <col min="14850" max="14850" width="12.7109375" style="22" customWidth="1"/>
    <col min="14851" max="14851" width="35.42578125" style="22" customWidth="1"/>
    <col min="14852" max="14852" width="17.28515625" style="22" customWidth="1"/>
    <col min="14853" max="14853" width="16.7109375" style="22" customWidth="1"/>
    <col min="14854" max="14854" width="15.7109375" style="22" customWidth="1"/>
    <col min="14855" max="14855" width="12.85546875" style="22" customWidth="1"/>
    <col min="14856" max="14856" width="15" style="22" customWidth="1"/>
    <col min="14857" max="14857" width="15.28515625" style="22" customWidth="1"/>
    <col min="14858" max="14858" width="15" style="22" customWidth="1"/>
    <col min="14859" max="14859" width="14.5703125" style="22" customWidth="1"/>
    <col min="14860" max="14860" width="14.7109375" style="22" customWidth="1"/>
    <col min="14861" max="14861" width="17" style="22" customWidth="1"/>
    <col min="14862" max="14862" width="18" style="22" customWidth="1"/>
    <col min="14863" max="15104" width="6.85546875" style="22"/>
    <col min="15105" max="15105" width="15.28515625" style="22" customWidth="1"/>
    <col min="15106" max="15106" width="12.7109375" style="22" customWidth="1"/>
    <col min="15107" max="15107" width="35.42578125" style="22" customWidth="1"/>
    <col min="15108" max="15108" width="17.28515625" style="22" customWidth="1"/>
    <col min="15109" max="15109" width="16.7109375" style="22" customWidth="1"/>
    <col min="15110" max="15110" width="15.7109375" style="22" customWidth="1"/>
    <col min="15111" max="15111" width="12.85546875" style="22" customWidth="1"/>
    <col min="15112" max="15112" width="15" style="22" customWidth="1"/>
    <col min="15113" max="15113" width="15.28515625" style="22" customWidth="1"/>
    <col min="15114" max="15114" width="15" style="22" customWidth="1"/>
    <col min="15115" max="15115" width="14.5703125" style="22" customWidth="1"/>
    <col min="15116" max="15116" width="14.7109375" style="22" customWidth="1"/>
    <col min="15117" max="15117" width="17" style="22" customWidth="1"/>
    <col min="15118" max="15118" width="18" style="22" customWidth="1"/>
    <col min="15119" max="15360" width="6.85546875" style="22"/>
    <col min="15361" max="15361" width="15.28515625" style="22" customWidth="1"/>
    <col min="15362" max="15362" width="12.7109375" style="22" customWidth="1"/>
    <col min="15363" max="15363" width="35.42578125" style="22" customWidth="1"/>
    <col min="15364" max="15364" width="17.28515625" style="22" customWidth="1"/>
    <col min="15365" max="15365" width="16.7109375" style="22" customWidth="1"/>
    <col min="15366" max="15366" width="15.7109375" style="22" customWidth="1"/>
    <col min="15367" max="15367" width="12.85546875" style="22" customWidth="1"/>
    <col min="15368" max="15368" width="15" style="22" customWidth="1"/>
    <col min="15369" max="15369" width="15.28515625" style="22" customWidth="1"/>
    <col min="15370" max="15370" width="15" style="22" customWidth="1"/>
    <col min="15371" max="15371" width="14.5703125" style="22" customWidth="1"/>
    <col min="15372" max="15372" width="14.7109375" style="22" customWidth="1"/>
    <col min="15373" max="15373" width="17" style="22" customWidth="1"/>
    <col min="15374" max="15374" width="18" style="22" customWidth="1"/>
    <col min="15375" max="15616" width="6.85546875" style="22"/>
    <col min="15617" max="15617" width="15.28515625" style="22" customWidth="1"/>
    <col min="15618" max="15618" width="12.7109375" style="22" customWidth="1"/>
    <col min="15619" max="15619" width="35.42578125" style="22" customWidth="1"/>
    <col min="15620" max="15620" width="17.28515625" style="22" customWidth="1"/>
    <col min="15621" max="15621" width="16.7109375" style="22" customWidth="1"/>
    <col min="15622" max="15622" width="15.7109375" style="22" customWidth="1"/>
    <col min="15623" max="15623" width="12.85546875" style="22" customWidth="1"/>
    <col min="15624" max="15624" width="15" style="22" customWidth="1"/>
    <col min="15625" max="15625" width="15.28515625" style="22" customWidth="1"/>
    <col min="15626" max="15626" width="15" style="22" customWidth="1"/>
    <col min="15627" max="15627" width="14.5703125" style="22" customWidth="1"/>
    <col min="15628" max="15628" width="14.7109375" style="22" customWidth="1"/>
    <col min="15629" max="15629" width="17" style="22" customWidth="1"/>
    <col min="15630" max="15630" width="18" style="22" customWidth="1"/>
    <col min="15631" max="15872" width="6.85546875" style="22"/>
    <col min="15873" max="15873" width="15.28515625" style="22" customWidth="1"/>
    <col min="15874" max="15874" width="12.7109375" style="22" customWidth="1"/>
    <col min="15875" max="15875" width="35.42578125" style="22" customWidth="1"/>
    <col min="15876" max="15876" width="17.28515625" style="22" customWidth="1"/>
    <col min="15877" max="15877" width="16.7109375" style="22" customWidth="1"/>
    <col min="15878" max="15878" width="15.7109375" style="22" customWidth="1"/>
    <col min="15879" max="15879" width="12.85546875" style="22" customWidth="1"/>
    <col min="15880" max="15880" width="15" style="22" customWidth="1"/>
    <col min="15881" max="15881" width="15.28515625" style="22" customWidth="1"/>
    <col min="15882" max="15882" width="15" style="22" customWidth="1"/>
    <col min="15883" max="15883" width="14.5703125" style="22" customWidth="1"/>
    <col min="15884" max="15884" width="14.7109375" style="22" customWidth="1"/>
    <col min="15885" max="15885" width="17" style="22" customWidth="1"/>
    <col min="15886" max="15886" width="18" style="22" customWidth="1"/>
    <col min="15887" max="16128" width="6.85546875" style="22"/>
    <col min="16129" max="16129" width="15.28515625" style="22" customWidth="1"/>
    <col min="16130" max="16130" width="12.7109375" style="22" customWidth="1"/>
    <col min="16131" max="16131" width="35.42578125" style="22" customWidth="1"/>
    <col min="16132" max="16132" width="17.28515625" style="22" customWidth="1"/>
    <col min="16133" max="16133" width="16.7109375" style="22" customWidth="1"/>
    <col min="16134" max="16134" width="15.7109375" style="22" customWidth="1"/>
    <col min="16135" max="16135" width="12.85546875" style="22" customWidth="1"/>
    <col min="16136" max="16136" width="15" style="22" customWidth="1"/>
    <col min="16137" max="16137" width="15.28515625" style="22" customWidth="1"/>
    <col min="16138" max="16138" width="15" style="22" customWidth="1"/>
    <col min="16139" max="16139" width="14.5703125" style="22" customWidth="1"/>
    <col min="16140" max="16140" width="14.7109375" style="22" customWidth="1"/>
    <col min="16141" max="16141" width="17" style="22" customWidth="1"/>
    <col min="16142" max="16142" width="18" style="22" customWidth="1"/>
    <col min="16143" max="16384" width="6.85546875" style="22"/>
  </cols>
  <sheetData>
    <row r="1" spans="1:14" ht="66.75" customHeight="1" x14ac:dyDescent="0.25">
      <c r="A1" s="20"/>
      <c r="B1" s="20"/>
      <c r="C1" s="21"/>
      <c r="D1" s="20"/>
      <c r="E1" s="20"/>
      <c r="F1" s="20"/>
      <c r="G1" s="20"/>
      <c r="H1" s="20"/>
      <c r="I1" s="20"/>
      <c r="J1" s="20"/>
      <c r="K1" s="20"/>
      <c r="L1" s="244" t="s">
        <v>126</v>
      </c>
      <c r="M1" s="244"/>
      <c r="N1" s="244"/>
    </row>
    <row r="2" spans="1:14" x14ac:dyDescent="0.25">
      <c r="A2" s="20"/>
      <c r="B2" s="20"/>
      <c r="C2" s="21"/>
      <c r="D2" s="20"/>
      <c r="E2" s="20"/>
      <c r="F2" s="20"/>
      <c r="G2" s="20"/>
      <c r="H2" s="20"/>
      <c r="I2" s="20"/>
      <c r="J2" s="20"/>
      <c r="K2" s="20"/>
      <c r="L2" s="56"/>
      <c r="M2" s="56"/>
      <c r="N2" s="56"/>
    </row>
    <row r="3" spans="1:14" ht="35.25" customHeight="1" x14ac:dyDescent="0.25">
      <c r="A3" s="232" t="s">
        <v>40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</row>
    <row r="4" spans="1:14" ht="15.75" x14ac:dyDescent="0.2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ht="19.5" customHeight="1" x14ac:dyDescent="0.25">
      <c r="A5" s="234" t="s">
        <v>41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</row>
    <row r="6" spans="1:14" s="23" customFormat="1" ht="18.75" x14ac:dyDescent="0.25">
      <c r="A6" s="57"/>
      <c r="B6" s="57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9" t="s">
        <v>36</v>
      </c>
    </row>
    <row r="7" spans="1:14" ht="21.75" customHeight="1" x14ac:dyDescent="0.25">
      <c r="A7" s="242" t="s">
        <v>17</v>
      </c>
      <c r="B7" s="242" t="s">
        <v>18</v>
      </c>
      <c r="C7" s="242" t="s">
        <v>19</v>
      </c>
      <c r="D7" s="245" t="s">
        <v>4</v>
      </c>
      <c r="E7" s="245"/>
      <c r="F7" s="245"/>
      <c r="G7" s="245"/>
      <c r="H7" s="245"/>
      <c r="I7" s="245" t="s">
        <v>5</v>
      </c>
      <c r="J7" s="245"/>
      <c r="K7" s="245"/>
      <c r="L7" s="245"/>
      <c r="M7" s="245"/>
      <c r="N7" s="242" t="s">
        <v>20</v>
      </c>
    </row>
    <row r="8" spans="1:14" x14ac:dyDescent="0.25">
      <c r="A8" s="242"/>
      <c r="B8" s="242"/>
      <c r="C8" s="242"/>
      <c r="D8" s="242" t="s">
        <v>21</v>
      </c>
      <c r="E8" s="242" t="s">
        <v>22</v>
      </c>
      <c r="F8" s="243" t="s">
        <v>23</v>
      </c>
      <c r="G8" s="243"/>
      <c r="H8" s="242" t="s">
        <v>24</v>
      </c>
      <c r="I8" s="242" t="s">
        <v>21</v>
      </c>
      <c r="J8" s="242" t="s">
        <v>25</v>
      </c>
      <c r="K8" s="243" t="s">
        <v>23</v>
      </c>
      <c r="L8" s="243"/>
      <c r="M8" s="242" t="s">
        <v>26</v>
      </c>
      <c r="N8" s="242"/>
    </row>
    <row r="9" spans="1:14" s="24" customFormat="1" ht="71.25" customHeight="1" x14ac:dyDescent="0.25">
      <c r="A9" s="242"/>
      <c r="B9" s="242"/>
      <c r="C9" s="242"/>
      <c r="D9" s="242"/>
      <c r="E9" s="242"/>
      <c r="F9" s="227" t="s">
        <v>27</v>
      </c>
      <c r="G9" s="227" t="s">
        <v>28</v>
      </c>
      <c r="H9" s="242"/>
      <c r="I9" s="242"/>
      <c r="J9" s="242"/>
      <c r="K9" s="227" t="s">
        <v>27</v>
      </c>
      <c r="L9" s="227" t="s">
        <v>28</v>
      </c>
      <c r="M9" s="242"/>
      <c r="N9" s="242"/>
    </row>
    <row r="10" spans="1:14" s="24" customFormat="1" ht="41.25" customHeight="1" x14ac:dyDescent="0.25">
      <c r="A10" s="227"/>
      <c r="B10" s="227"/>
      <c r="C10" s="136" t="s">
        <v>3</v>
      </c>
      <c r="D10" s="82">
        <f>1005767548.6-9557.3+D12+D14</f>
        <v>1006257991.3000001</v>
      </c>
      <c r="E10" s="82">
        <f>914638762.8-9557.3+E12+E14</f>
        <v>915129205.5</v>
      </c>
      <c r="F10" s="82">
        <v>168394725.30000001</v>
      </c>
      <c r="G10" s="82">
        <v>8016938.2999999998</v>
      </c>
      <c r="H10" s="82">
        <v>89628785.799999997</v>
      </c>
      <c r="I10" s="82">
        <f>106362449+I12+I14</f>
        <v>110762449</v>
      </c>
      <c r="J10" s="82">
        <f>53224087.8+J12+J14</f>
        <v>57624087.799999997</v>
      </c>
      <c r="K10" s="82">
        <v>5295850.3</v>
      </c>
      <c r="L10" s="82">
        <v>2064039.3</v>
      </c>
      <c r="M10" s="82">
        <v>53138361.200000003</v>
      </c>
      <c r="N10" s="82">
        <f>I10+D10</f>
        <v>1117020440.3000002</v>
      </c>
    </row>
    <row r="11" spans="1:14" s="25" customFormat="1" ht="35.25" customHeight="1" x14ac:dyDescent="0.2">
      <c r="A11" s="83" t="s">
        <v>43</v>
      </c>
      <c r="B11" s="80"/>
      <c r="C11" s="81" t="s">
        <v>44</v>
      </c>
      <c r="D11" s="82">
        <f>10417499.5+D12</f>
        <v>10667499.5</v>
      </c>
      <c r="E11" s="82">
        <f>13750+E12</f>
        <v>263750</v>
      </c>
      <c r="F11" s="82">
        <v>0</v>
      </c>
      <c r="G11" s="82">
        <v>0</v>
      </c>
      <c r="H11" s="82">
        <v>10403749.5</v>
      </c>
      <c r="I11" s="82">
        <f>J11+M11</f>
        <v>3700000</v>
      </c>
      <c r="J11" s="82">
        <f>J12</f>
        <v>1650000</v>
      </c>
      <c r="K11" s="82">
        <v>0</v>
      </c>
      <c r="L11" s="82">
        <v>0</v>
      </c>
      <c r="M11" s="82">
        <v>2050000</v>
      </c>
      <c r="N11" s="82">
        <f>D11+I11</f>
        <v>14367499.5</v>
      </c>
    </row>
    <row r="12" spans="1:14" s="26" customFormat="1" ht="69" customHeight="1" x14ac:dyDescent="0.25">
      <c r="A12" s="147">
        <v>2761140</v>
      </c>
      <c r="B12" s="147">
        <v>180</v>
      </c>
      <c r="C12" s="141" t="s">
        <v>128</v>
      </c>
      <c r="D12" s="223">
        <f t="shared" ref="D12" si="0">SUM(E12,H12)</f>
        <v>250000</v>
      </c>
      <c r="E12" s="223">
        <v>250000</v>
      </c>
      <c r="F12" s="223"/>
      <c r="G12" s="223"/>
      <c r="H12" s="223"/>
      <c r="I12" s="224">
        <f>J12</f>
        <v>1650000</v>
      </c>
      <c r="J12" s="225">
        <f>1900000-E12</f>
        <v>1650000</v>
      </c>
      <c r="K12" s="224"/>
      <c r="L12" s="224"/>
      <c r="M12" s="224"/>
      <c r="N12" s="226">
        <f>D12+I12</f>
        <v>1900000</v>
      </c>
    </row>
    <row r="13" spans="1:14" s="26" customFormat="1" ht="36" customHeight="1" x14ac:dyDescent="0.2">
      <c r="A13" s="160" t="s">
        <v>111</v>
      </c>
      <c r="B13" s="161"/>
      <c r="C13" s="162" t="s">
        <v>112</v>
      </c>
      <c r="D13" s="82">
        <f>2912531.3+D14</f>
        <v>3162531.3</v>
      </c>
      <c r="E13" s="82">
        <f>477252+E14</f>
        <v>727252</v>
      </c>
      <c r="F13" s="82">
        <v>138670.59999999998</v>
      </c>
      <c r="G13" s="82">
        <v>4006.2000000000003</v>
      </c>
      <c r="H13" s="82">
        <v>2435279.2999999998</v>
      </c>
      <c r="I13" s="82">
        <f>855560.5+I14</f>
        <v>3605560.5</v>
      </c>
      <c r="J13" s="82">
        <f>359435.5+J14</f>
        <v>3109435.5</v>
      </c>
      <c r="K13" s="82">
        <v>0</v>
      </c>
      <c r="L13" s="82">
        <v>0</v>
      </c>
      <c r="M13" s="82">
        <v>496125</v>
      </c>
      <c r="N13" s="82">
        <f>I13+D13</f>
        <v>6768091.7999999998</v>
      </c>
    </row>
    <row r="14" spans="1:14" s="26" customFormat="1" ht="64.5" customHeight="1" x14ac:dyDescent="0.25">
      <c r="A14" s="164">
        <v>1101570</v>
      </c>
      <c r="B14" s="164">
        <v>431</v>
      </c>
      <c r="C14" s="163" t="s">
        <v>127</v>
      </c>
      <c r="D14" s="159">
        <f>E14</f>
        <v>250000</v>
      </c>
      <c r="E14" s="84">
        <f>E12</f>
        <v>250000</v>
      </c>
      <c r="F14" s="84"/>
      <c r="G14" s="84"/>
      <c r="H14" s="84"/>
      <c r="I14" s="84">
        <f>J14</f>
        <v>2750000</v>
      </c>
      <c r="J14" s="84">
        <f>3000000-E14</f>
        <v>2750000</v>
      </c>
      <c r="K14" s="84">
        <v>0</v>
      </c>
      <c r="L14" s="84">
        <v>0</v>
      </c>
      <c r="M14" s="84">
        <v>0</v>
      </c>
      <c r="N14" s="84">
        <f>I14+D14</f>
        <v>3000000</v>
      </c>
    </row>
    <row r="15" spans="1:14" s="26" customFormat="1" ht="36" customHeight="1" x14ac:dyDescent="0.25">
      <c r="A15" s="20"/>
      <c r="B15" s="20"/>
      <c r="C15" s="21"/>
      <c r="D15" s="77"/>
      <c r="E15" s="77"/>
      <c r="F15" s="77"/>
      <c r="G15" s="77"/>
      <c r="H15" s="77"/>
      <c r="I15" s="78"/>
      <c r="J15" s="78"/>
      <c r="K15" s="78"/>
      <c r="L15" s="78"/>
      <c r="M15" s="78"/>
      <c r="N15" s="77"/>
    </row>
    <row r="16" spans="1:14" ht="15.75" x14ac:dyDescent="0.25">
      <c r="A16" s="27"/>
      <c r="B16" s="27"/>
      <c r="C16" s="28"/>
      <c r="D16" s="29"/>
      <c r="E16" s="29"/>
      <c r="F16" s="29"/>
      <c r="G16" s="29"/>
      <c r="H16" s="29"/>
      <c r="I16" s="29"/>
    </row>
    <row r="17" spans="1:14" ht="15.75" x14ac:dyDescent="0.25">
      <c r="A17" s="30"/>
      <c r="B17" s="29"/>
      <c r="C17" s="28"/>
      <c r="D17" s="29"/>
      <c r="E17" s="29"/>
      <c r="F17" s="29"/>
      <c r="G17" s="29"/>
      <c r="H17" s="29"/>
      <c r="I17" s="29"/>
    </row>
    <row r="18" spans="1:14" ht="15.75" x14ac:dyDescent="0.25">
      <c r="A18" s="31"/>
      <c r="B18" s="29"/>
      <c r="C18" s="28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</row>
    <row r="19" spans="1:14" ht="15.75" x14ac:dyDescent="0.25">
      <c r="A19" s="33"/>
      <c r="B19" s="29"/>
      <c r="C19" s="28"/>
      <c r="D19" s="32"/>
      <c r="E19" s="29"/>
      <c r="F19" s="29"/>
      <c r="G19" s="29"/>
      <c r="H19" s="34"/>
      <c r="I19" s="54"/>
    </row>
    <row r="20" spans="1:14" ht="18.75" x14ac:dyDescent="0.3">
      <c r="A20" s="31"/>
      <c r="B20" s="29"/>
      <c r="C20" s="28"/>
      <c r="D20" s="133"/>
      <c r="E20" s="29"/>
      <c r="F20" s="133"/>
      <c r="G20" s="29"/>
      <c r="H20" s="50"/>
      <c r="I20" s="54"/>
      <c r="J20" s="51"/>
      <c r="K20" s="51"/>
      <c r="L20" s="51"/>
      <c r="M20" s="51"/>
      <c r="N20" s="51"/>
    </row>
    <row r="21" spans="1:14" ht="15.75" x14ac:dyDescent="0.25">
      <c r="A21" s="33"/>
      <c r="B21" s="29"/>
      <c r="C21" s="28"/>
      <c r="D21" s="29"/>
      <c r="E21" s="29"/>
      <c r="F21" s="29"/>
      <c r="G21" s="29"/>
      <c r="H21" s="34"/>
      <c r="I21" s="54"/>
      <c r="J21" s="52"/>
      <c r="K21" s="52"/>
      <c r="L21" s="52"/>
      <c r="M21" s="52"/>
    </row>
    <row r="22" spans="1:14" ht="15.75" x14ac:dyDescent="0.25">
      <c r="A22" s="31"/>
      <c r="B22" s="29"/>
      <c r="C22" s="28"/>
      <c r="D22" s="29"/>
      <c r="E22" s="32"/>
      <c r="F22" s="32"/>
      <c r="G22" s="32"/>
      <c r="H22" s="35"/>
      <c r="I22" s="35"/>
      <c r="J22" s="32"/>
      <c r="K22" s="32"/>
      <c r="L22" s="32"/>
      <c r="M22" s="32"/>
      <c r="N22" s="32"/>
    </row>
    <row r="23" spans="1:14" ht="15.75" x14ac:dyDescent="0.25">
      <c r="A23" s="30" t="s">
        <v>29</v>
      </c>
      <c r="B23" s="29"/>
      <c r="C23" s="28"/>
      <c r="D23" s="29"/>
      <c r="E23" s="29"/>
      <c r="F23" s="29"/>
      <c r="G23" s="29"/>
      <c r="H23" s="36"/>
      <c r="I23" s="32"/>
    </row>
    <row r="24" spans="1:14" ht="18.75" x14ac:dyDescent="0.25">
      <c r="A24" s="37"/>
    </row>
  </sheetData>
  <mergeCells count="17">
    <mergeCell ref="A3:N3"/>
    <mergeCell ref="A5:N5"/>
    <mergeCell ref="J8:J9"/>
    <mergeCell ref="K8:L8"/>
    <mergeCell ref="M8:M9"/>
    <mergeCell ref="L1:N1"/>
    <mergeCell ref="A7:A9"/>
    <mergeCell ref="B7:B9"/>
    <mergeCell ref="C7:C9"/>
    <mergeCell ref="D7:H7"/>
    <mergeCell ref="I7:M7"/>
    <mergeCell ref="N7:N9"/>
    <mergeCell ref="D8:D9"/>
    <mergeCell ref="E8:E9"/>
    <mergeCell ref="F8:G8"/>
    <mergeCell ref="H8:H9"/>
    <mergeCell ref="I8:I9"/>
  </mergeCells>
  <printOptions horizontalCentered="1"/>
  <pageMargins left="0" right="0" top="0" bottom="0" header="0" footer="0"/>
  <pageSetup paperSize="9" scale="6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117"/>
  <sheetViews>
    <sheetView showGridLines="0" showZeros="0" showOutlineSymbols="0" view="pageBreakPreview" zoomScaleNormal="100" zoomScaleSheetLayoutView="100" workbookViewId="0">
      <selection activeCell="N9" sqref="N9"/>
    </sheetView>
  </sheetViews>
  <sheetFormatPr defaultColWidth="6.85546875" defaultRowHeight="12.75" x14ac:dyDescent="0.25"/>
  <cols>
    <col min="1" max="1" width="14.140625" style="22" customWidth="1"/>
    <col min="2" max="2" width="16.7109375" style="22" customWidth="1"/>
    <col min="3" max="3" width="38" style="38" customWidth="1"/>
    <col min="4" max="4" width="16" style="22" bestFit="1" customWidth="1"/>
    <col min="5" max="5" width="17.42578125" style="22" customWidth="1"/>
    <col min="6" max="6" width="16.7109375" style="22" customWidth="1"/>
    <col min="7" max="7" width="16" style="22" bestFit="1" customWidth="1"/>
    <col min="8" max="8" width="17.5703125" style="22" customWidth="1"/>
    <col min="9" max="9" width="14" style="22" customWidth="1"/>
    <col min="10" max="10" width="13.5703125" style="22" customWidth="1"/>
    <col min="11" max="11" width="12.85546875" style="22" customWidth="1"/>
    <col min="12" max="12" width="14.28515625" style="22" customWidth="1"/>
    <col min="13" max="256" width="6.85546875" style="22"/>
    <col min="257" max="257" width="14.140625" style="22" customWidth="1"/>
    <col min="258" max="258" width="16.7109375" style="22" customWidth="1"/>
    <col min="259" max="259" width="38" style="22" customWidth="1"/>
    <col min="260" max="260" width="16" style="22" bestFit="1" customWidth="1"/>
    <col min="261" max="261" width="14.5703125" style="22" customWidth="1"/>
    <col min="262" max="262" width="13.28515625" style="22" customWidth="1"/>
    <col min="263" max="263" width="16" style="22" bestFit="1" customWidth="1"/>
    <col min="264" max="264" width="14.28515625" style="22" bestFit="1" customWidth="1"/>
    <col min="265" max="265" width="14" style="22" customWidth="1"/>
    <col min="266" max="266" width="13.5703125" style="22" customWidth="1"/>
    <col min="267" max="267" width="12.85546875" style="22" customWidth="1"/>
    <col min="268" max="268" width="14.28515625" style="22" customWidth="1"/>
    <col min="269" max="512" width="6.85546875" style="22"/>
    <col min="513" max="513" width="14.140625" style="22" customWidth="1"/>
    <col min="514" max="514" width="16.7109375" style="22" customWidth="1"/>
    <col min="515" max="515" width="38" style="22" customWidth="1"/>
    <col min="516" max="516" width="16" style="22" bestFit="1" customWidth="1"/>
    <col min="517" max="517" width="14.5703125" style="22" customWidth="1"/>
    <col min="518" max="518" width="13.28515625" style="22" customWidth="1"/>
    <col min="519" max="519" width="16" style="22" bestFit="1" customWidth="1"/>
    <col min="520" max="520" width="14.28515625" style="22" bestFit="1" customWidth="1"/>
    <col min="521" max="521" width="14" style="22" customWidth="1"/>
    <col min="522" max="522" width="13.5703125" style="22" customWidth="1"/>
    <col min="523" max="523" width="12.85546875" style="22" customWidth="1"/>
    <col min="524" max="524" width="14.28515625" style="22" customWidth="1"/>
    <col min="525" max="768" width="6.85546875" style="22"/>
    <col min="769" max="769" width="14.140625" style="22" customWidth="1"/>
    <col min="770" max="770" width="16.7109375" style="22" customWidth="1"/>
    <col min="771" max="771" width="38" style="22" customWidth="1"/>
    <col min="772" max="772" width="16" style="22" bestFit="1" customWidth="1"/>
    <col min="773" max="773" width="14.5703125" style="22" customWidth="1"/>
    <col min="774" max="774" width="13.28515625" style="22" customWidth="1"/>
    <col min="775" max="775" width="16" style="22" bestFit="1" customWidth="1"/>
    <col min="776" max="776" width="14.28515625" style="22" bestFit="1" customWidth="1"/>
    <col min="777" max="777" width="14" style="22" customWidth="1"/>
    <col min="778" max="778" width="13.5703125" style="22" customWidth="1"/>
    <col min="779" max="779" width="12.85546875" style="22" customWidth="1"/>
    <col min="780" max="780" width="14.28515625" style="22" customWidth="1"/>
    <col min="781" max="1024" width="6.85546875" style="22"/>
    <col min="1025" max="1025" width="14.140625" style="22" customWidth="1"/>
    <col min="1026" max="1026" width="16.7109375" style="22" customWidth="1"/>
    <col min="1027" max="1027" width="38" style="22" customWidth="1"/>
    <col min="1028" max="1028" width="16" style="22" bestFit="1" customWidth="1"/>
    <col min="1029" max="1029" width="14.5703125" style="22" customWidth="1"/>
    <col min="1030" max="1030" width="13.28515625" style="22" customWidth="1"/>
    <col min="1031" max="1031" width="16" style="22" bestFit="1" customWidth="1"/>
    <col min="1032" max="1032" width="14.28515625" style="22" bestFit="1" customWidth="1"/>
    <col min="1033" max="1033" width="14" style="22" customWidth="1"/>
    <col min="1034" max="1034" width="13.5703125" style="22" customWidth="1"/>
    <col min="1035" max="1035" width="12.85546875" style="22" customWidth="1"/>
    <col min="1036" max="1036" width="14.28515625" style="22" customWidth="1"/>
    <col min="1037" max="1280" width="6.85546875" style="22"/>
    <col min="1281" max="1281" width="14.140625" style="22" customWidth="1"/>
    <col min="1282" max="1282" width="16.7109375" style="22" customWidth="1"/>
    <col min="1283" max="1283" width="38" style="22" customWidth="1"/>
    <col min="1284" max="1284" width="16" style="22" bestFit="1" customWidth="1"/>
    <col min="1285" max="1285" width="14.5703125" style="22" customWidth="1"/>
    <col min="1286" max="1286" width="13.28515625" style="22" customWidth="1"/>
    <col min="1287" max="1287" width="16" style="22" bestFit="1" customWidth="1"/>
    <col min="1288" max="1288" width="14.28515625" style="22" bestFit="1" customWidth="1"/>
    <col min="1289" max="1289" width="14" style="22" customWidth="1"/>
    <col min="1290" max="1290" width="13.5703125" style="22" customWidth="1"/>
    <col min="1291" max="1291" width="12.85546875" style="22" customWidth="1"/>
    <col min="1292" max="1292" width="14.28515625" style="22" customWidth="1"/>
    <col min="1293" max="1536" width="6.85546875" style="22"/>
    <col min="1537" max="1537" width="14.140625" style="22" customWidth="1"/>
    <col min="1538" max="1538" width="16.7109375" style="22" customWidth="1"/>
    <col min="1539" max="1539" width="38" style="22" customWidth="1"/>
    <col min="1540" max="1540" width="16" style="22" bestFit="1" customWidth="1"/>
    <col min="1541" max="1541" width="14.5703125" style="22" customWidth="1"/>
    <col min="1542" max="1542" width="13.28515625" style="22" customWidth="1"/>
    <col min="1543" max="1543" width="16" style="22" bestFit="1" customWidth="1"/>
    <col min="1544" max="1544" width="14.28515625" style="22" bestFit="1" customWidth="1"/>
    <col min="1545" max="1545" width="14" style="22" customWidth="1"/>
    <col min="1546" max="1546" width="13.5703125" style="22" customWidth="1"/>
    <col min="1547" max="1547" width="12.85546875" style="22" customWidth="1"/>
    <col min="1548" max="1548" width="14.28515625" style="22" customWidth="1"/>
    <col min="1549" max="1792" width="6.85546875" style="22"/>
    <col min="1793" max="1793" width="14.140625" style="22" customWidth="1"/>
    <col min="1794" max="1794" width="16.7109375" style="22" customWidth="1"/>
    <col min="1795" max="1795" width="38" style="22" customWidth="1"/>
    <col min="1796" max="1796" width="16" style="22" bestFit="1" customWidth="1"/>
    <col min="1797" max="1797" width="14.5703125" style="22" customWidth="1"/>
    <col min="1798" max="1798" width="13.28515625" style="22" customWidth="1"/>
    <col min="1799" max="1799" width="16" style="22" bestFit="1" customWidth="1"/>
    <col min="1800" max="1800" width="14.28515625" style="22" bestFit="1" customWidth="1"/>
    <col min="1801" max="1801" width="14" style="22" customWidth="1"/>
    <col min="1802" max="1802" width="13.5703125" style="22" customWidth="1"/>
    <col min="1803" max="1803" width="12.85546875" style="22" customWidth="1"/>
    <col min="1804" max="1804" width="14.28515625" style="22" customWidth="1"/>
    <col min="1805" max="2048" width="6.85546875" style="22"/>
    <col min="2049" max="2049" width="14.140625" style="22" customWidth="1"/>
    <col min="2050" max="2050" width="16.7109375" style="22" customWidth="1"/>
    <col min="2051" max="2051" width="38" style="22" customWidth="1"/>
    <col min="2052" max="2052" width="16" style="22" bestFit="1" customWidth="1"/>
    <col min="2053" max="2053" width="14.5703125" style="22" customWidth="1"/>
    <col min="2054" max="2054" width="13.28515625" style="22" customWidth="1"/>
    <col min="2055" max="2055" width="16" style="22" bestFit="1" customWidth="1"/>
    <col min="2056" max="2056" width="14.28515625" style="22" bestFit="1" customWidth="1"/>
    <col min="2057" max="2057" width="14" style="22" customWidth="1"/>
    <col min="2058" max="2058" width="13.5703125" style="22" customWidth="1"/>
    <col min="2059" max="2059" width="12.85546875" style="22" customWidth="1"/>
    <col min="2060" max="2060" width="14.28515625" style="22" customWidth="1"/>
    <col min="2061" max="2304" width="6.85546875" style="22"/>
    <col min="2305" max="2305" width="14.140625" style="22" customWidth="1"/>
    <col min="2306" max="2306" width="16.7109375" style="22" customWidth="1"/>
    <col min="2307" max="2307" width="38" style="22" customWidth="1"/>
    <col min="2308" max="2308" width="16" style="22" bestFit="1" customWidth="1"/>
    <col min="2309" max="2309" width="14.5703125" style="22" customWidth="1"/>
    <col min="2310" max="2310" width="13.28515625" style="22" customWidth="1"/>
    <col min="2311" max="2311" width="16" style="22" bestFit="1" customWidth="1"/>
    <col min="2312" max="2312" width="14.28515625" style="22" bestFit="1" customWidth="1"/>
    <col min="2313" max="2313" width="14" style="22" customWidth="1"/>
    <col min="2314" max="2314" width="13.5703125" style="22" customWidth="1"/>
    <col min="2315" max="2315" width="12.85546875" style="22" customWidth="1"/>
    <col min="2316" max="2316" width="14.28515625" style="22" customWidth="1"/>
    <col min="2317" max="2560" width="6.85546875" style="22"/>
    <col min="2561" max="2561" width="14.140625" style="22" customWidth="1"/>
    <col min="2562" max="2562" width="16.7109375" style="22" customWidth="1"/>
    <col min="2563" max="2563" width="38" style="22" customWidth="1"/>
    <col min="2564" max="2564" width="16" style="22" bestFit="1" customWidth="1"/>
    <col min="2565" max="2565" width="14.5703125" style="22" customWidth="1"/>
    <col min="2566" max="2566" width="13.28515625" style="22" customWidth="1"/>
    <col min="2567" max="2567" width="16" style="22" bestFit="1" customWidth="1"/>
    <col min="2568" max="2568" width="14.28515625" style="22" bestFit="1" customWidth="1"/>
    <col min="2569" max="2569" width="14" style="22" customWidth="1"/>
    <col min="2570" max="2570" width="13.5703125" style="22" customWidth="1"/>
    <col min="2571" max="2571" width="12.85546875" style="22" customWidth="1"/>
    <col min="2572" max="2572" width="14.28515625" style="22" customWidth="1"/>
    <col min="2573" max="2816" width="6.85546875" style="22"/>
    <col min="2817" max="2817" width="14.140625" style="22" customWidth="1"/>
    <col min="2818" max="2818" width="16.7109375" style="22" customWidth="1"/>
    <col min="2819" max="2819" width="38" style="22" customWidth="1"/>
    <col min="2820" max="2820" width="16" style="22" bestFit="1" customWidth="1"/>
    <col min="2821" max="2821" width="14.5703125" style="22" customWidth="1"/>
    <col min="2822" max="2822" width="13.28515625" style="22" customWidth="1"/>
    <col min="2823" max="2823" width="16" style="22" bestFit="1" customWidth="1"/>
    <col min="2824" max="2824" width="14.28515625" style="22" bestFit="1" customWidth="1"/>
    <col min="2825" max="2825" width="14" style="22" customWidth="1"/>
    <col min="2826" max="2826" width="13.5703125" style="22" customWidth="1"/>
    <col min="2827" max="2827" width="12.85546875" style="22" customWidth="1"/>
    <col min="2828" max="2828" width="14.28515625" style="22" customWidth="1"/>
    <col min="2829" max="3072" width="6.85546875" style="22"/>
    <col min="3073" max="3073" width="14.140625" style="22" customWidth="1"/>
    <col min="3074" max="3074" width="16.7109375" style="22" customWidth="1"/>
    <col min="3075" max="3075" width="38" style="22" customWidth="1"/>
    <col min="3076" max="3076" width="16" style="22" bestFit="1" customWidth="1"/>
    <col min="3077" max="3077" width="14.5703125" style="22" customWidth="1"/>
    <col min="3078" max="3078" width="13.28515625" style="22" customWidth="1"/>
    <col min="3079" max="3079" width="16" style="22" bestFit="1" customWidth="1"/>
    <col min="3080" max="3080" width="14.28515625" style="22" bestFit="1" customWidth="1"/>
    <col min="3081" max="3081" width="14" style="22" customWidth="1"/>
    <col min="3082" max="3082" width="13.5703125" style="22" customWidth="1"/>
    <col min="3083" max="3083" width="12.85546875" style="22" customWidth="1"/>
    <col min="3084" max="3084" width="14.28515625" style="22" customWidth="1"/>
    <col min="3085" max="3328" width="6.85546875" style="22"/>
    <col min="3329" max="3329" width="14.140625" style="22" customWidth="1"/>
    <col min="3330" max="3330" width="16.7109375" style="22" customWidth="1"/>
    <col min="3331" max="3331" width="38" style="22" customWidth="1"/>
    <col min="3332" max="3332" width="16" style="22" bestFit="1" customWidth="1"/>
    <col min="3333" max="3333" width="14.5703125" style="22" customWidth="1"/>
    <col min="3334" max="3334" width="13.28515625" style="22" customWidth="1"/>
    <col min="3335" max="3335" width="16" style="22" bestFit="1" customWidth="1"/>
    <col min="3336" max="3336" width="14.28515625" style="22" bestFit="1" customWidth="1"/>
    <col min="3337" max="3337" width="14" style="22" customWidth="1"/>
    <col min="3338" max="3338" width="13.5703125" style="22" customWidth="1"/>
    <col min="3339" max="3339" width="12.85546875" style="22" customWidth="1"/>
    <col min="3340" max="3340" width="14.28515625" style="22" customWidth="1"/>
    <col min="3341" max="3584" width="6.85546875" style="22"/>
    <col min="3585" max="3585" width="14.140625" style="22" customWidth="1"/>
    <col min="3586" max="3586" width="16.7109375" style="22" customWidth="1"/>
    <col min="3587" max="3587" width="38" style="22" customWidth="1"/>
    <col min="3588" max="3588" width="16" style="22" bestFit="1" customWidth="1"/>
    <col min="3589" max="3589" width="14.5703125" style="22" customWidth="1"/>
    <col min="3590" max="3590" width="13.28515625" style="22" customWidth="1"/>
    <col min="3591" max="3591" width="16" style="22" bestFit="1" customWidth="1"/>
    <col min="3592" max="3592" width="14.28515625" style="22" bestFit="1" customWidth="1"/>
    <col min="3593" max="3593" width="14" style="22" customWidth="1"/>
    <col min="3594" max="3594" width="13.5703125" style="22" customWidth="1"/>
    <col min="3595" max="3595" width="12.85546875" style="22" customWidth="1"/>
    <col min="3596" max="3596" width="14.28515625" style="22" customWidth="1"/>
    <col min="3597" max="3840" width="6.85546875" style="22"/>
    <col min="3841" max="3841" width="14.140625" style="22" customWidth="1"/>
    <col min="3842" max="3842" width="16.7109375" style="22" customWidth="1"/>
    <col min="3843" max="3843" width="38" style="22" customWidth="1"/>
    <col min="3844" max="3844" width="16" style="22" bestFit="1" customWidth="1"/>
    <col min="3845" max="3845" width="14.5703125" style="22" customWidth="1"/>
    <col min="3846" max="3846" width="13.28515625" style="22" customWidth="1"/>
    <col min="3847" max="3847" width="16" style="22" bestFit="1" customWidth="1"/>
    <col min="3848" max="3848" width="14.28515625" style="22" bestFit="1" customWidth="1"/>
    <col min="3849" max="3849" width="14" style="22" customWidth="1"/>
    <col min="3850" max="3850" width="13.5703125" style="22" customWidth="1"/>
    <col min="3851" max="3851" width="12.85546875" style="22" customWidth="1"/>
    <col min="3852" max="3852" width="14.28515625" style="22" customWidth="1"/>
    <col min="3853" max="4096" width="6.85546875" style="22"/>
    <col min="4097" max="4097" width="14.140625" style="22" customWidth="1"/>
    <col min="4098" max="4098" width="16.7109375" style="22" customWidth="1"/>
    <col min="4099" max="4099" width="38" style="22" customWidth="1"/>
    <col min="4100" max="4100" width="16" style="22" bestFit="1" customWidth="1"/>
    <col min="4101" max="4101" width="14.5703125" style="22" customWidth="1"/>
    <col min="4102" max="4102" width="13.28515625" style="22" customWidth="1"/>
    <col min="4103" max="4103" width="16" style="22" bestFit="1" customWidth="1"/>
    <col min="4104" max="4104" width="14.28515625" style="22" bestFit="1" customWidth="1"/>
    <col min="4105" max="4105" width="14" style="22" customWidth="1"/>
    <col min="4106" max="4106" width="13.5703125" style="22" customWidth="1"/>
    <col min="4107" max="4107" width="12.85546875" style="22" customWidth="1"/>
    <col min="4108" max="4108" width="14.28515625" style="22" customWidth="1"/>
    <col min="4109" max="4352" width="6.85546875" style="22"/>
    <col min="4353" max="4353" width="14.140625" style="22" customWidth="1"/>
    <col min="4354" max="4354" width="16.7109375" style="22" customWidth="1"/>
    <col min="4355" max="4355" width="38" style="22" customWidth="1"/>
    <col min="4356" max="4356" width="16" style="22" bestFit="1" customWidth="1"/>
    <col min="4357" max="4357" width="14.5703125" style="22" customWidth="1"/>
    <col min="4358" max="4358" width="13.28515625" style="22" customWidth="1"/>
    <col min="4359" max="4359" width="16" style="22" bestFit="1" customWidth="1"/>
    <col min="4360" max="4360" width="14.28515625" style="22" bestFit="1" customWidth="1"/>
    <col min="4361" max="4361" width="14" style="22" customWidth="1"/>
    <col min="4362" max="4362" width="13.5703125" style="22" customWidth="1"/>
    <col min="4363" max="4363" width="12.85546875" style="22" customWidth="1"/>
    <col min="4364" max="4364" width="14.28515625" style="22" customWidth="1"/>
    <col min="4365" max="4608" width="6.85546875" style="22"/>
    <col min="4609" max="4609" width="14.140625" style="22" customWidth="1"/>
    <col min="4610" max="4610" width="16.7109375" style="22" customWidth="1"/>
    <col min="4611" max="4611" width="38" style="22" customWidth="1"/>
    <col min="4612" max="4612" width="16" style="22" bestFit="1" customWidth="1"/>
    <col min="4613" max="4613" width="14.5703125" style="22" customWidth="1"/>
    <col min="4614" max="4614" width="13.28515625" style="22" customWidth="1"/>
    <col min="4615" max="4615" width="16" style="22" bestFit="1" customWidth="1"/>
    <col min="4616" max="4616" width="14.28515625" style="22" bestFit="1" customWidth="1"/>
    <col min="4617" max="4617" width="14" style="22" customWidth="1"/>
    <col min="4618" max="4618" width="13.5703125" style="22" customWidth="1"/>
    <col min="4619" max="4619" width="12.85546875" style="22" customWidth="1"/>
    <col min="4620" max="4620" width="14.28515625" style="22" customWidth="1"/>
    <col min="4621" max="4864" width="6.85546875" style="22"/>
    <col min="4865" max="4865" width="14.140625" style="22" customWidth="1"/>
    <col min="4866" max="4866" width="16.7109375" style="22" customWidth="1"/>
    <col min="4867" max="4867" width="38" style="22" customWidth="1"/>
    <col min="4868" max="4868" width="16" style="22" bestFit="1" customWidth="1"/>
    <col min="4869" max="4869" width="14.5703125" style="22" customWidth="1"/>
    <col min="4870" max="4870" width="13.28515625" style="22" customWidth="1"/>
    <col min="4871" max="4871" width="16" style="22" bestFit="1" customWidth="1"/>
    <col min="4872" max="4872" width="14.28515625" style="22" bestFit="1" customWidth="1"/>
    <col min="4873" max="4873" width="14" style="22" customWidth="1"/>
    <col min="4874" max="4874" width="13.5703125" style="22" customWidth="1"/>
    <col min="4875" max="4875" width="12.85546875" style="22" customWidth="1"/>
    <col min="4876" max="4876" width="14.28515625" style="22" customWidth="1"/>
    <col min="4877" max="5120" width="6.85546875" style="22"/>
    <col min="5121" max="5121" width="14.140625" style="22" customWidth="1"/>
    <col min="5122" max="5122" width="16.7109375" style="22" customWidth="1"/>
    <col min="5123" max="5123" width="38" style="22" customWidth="1"/>
    <col min="5124" max="5124" width="16" style="22" bestFit="1" customWidth="1"/>
    <col min="5125" max="5125" width="14.5703125" style="22" customWidth="1"/>
    <col min="5126" max="5126" width="13.28515625" style="22" customWidth="1"/>
    <col min="5127" max="5127" width="16" style="22" bestFit="1" customWidth="1"/>
    <col min="5128" max="5128" width="14.28515625" style="22" bestFit="1" customWidth="1"/>
    <col min="5129" max="5129" width="14" style="22" customWidth="1"/>
    <col min="5130" max="5130" width="13.5703125" style="22" customWidth="1"/>
    <col min="5131" max="5131" width="12.85546875" style="22" customWidth="1"/>
    <col min="5132" max="5132" width="14.28515625" style="22" customWidth="1"/>
    <col min="5133" max="5376" width="6.85546875" style="22"/>
    <col min="5377" max="5377" width="14.140625" style="22" customWidth="1"/>
    <col min="5378" max="5378" width="16.7109375" style="22" customWidth="1"/>
    <col min="5379" max="5379" width="38" style="22" customWidth="1"/>
    <col min="5380" max="5380" width="16" style="22" bestFit="1" customWidth="1"/>
    <col min="5381" max="5381" width="14.5703125" style="22" customWidth="1"/>
    <col min="5382" max="5382" width="13.28515625" style="22" customWidth="1"/>
    <col min="5383" max="5383" width="16" style="22" bestFit="1" customWidth="1"/>
    <col min="5384" max="5384" width="14.28515625" style="22" bestFit="1" customWidth="1"/>
    <col min="5385" max="5385" width="14" style="22" customWidth="1"/>
    <col min="5386" max="5386" width="13.5703125" style="22" customWidth="1"/>
    <col min="5387" max="5387" width="12.85546875" style="22" customWidth="1"/>
    <col min="5388" max="5388" width="14.28515625" style="22" customWidth="1"/>
    <col min="5389" max="5632" width="6.85546875" style="22"/>
    <col min="5633" max="5633" width="14.140625" style="22" customWidth="1"/>
    <col min="5634" max="5634" width="16.7109375" style="22" customWidth="1"/>
    <col min="5635" max="5635" width="38" style="22" customWidth="1"/>
    <col min="5636" max="5636" width="16" style="22" bestFit="1" customWidth="1"/>
    <col min="5637" max="5637" width="14.5703125" style="22" customWidth="1"/>
    <col min="5638" max="5638" width="13.28515625" style="22" customWidth="1"/>
    <col min="5639" max="5639" width="16" style="22" bestFit="1" customWidth="1"/>
    <col min="5640" max="5640" width="14.28515625" style="22" bestFit="1" customWidth="1"/>
    <col min="5641" max="5641" width="14" style="22" customWidth="1"/>
    <col min="5642" max="5642" width="13.5703125" style="22" customWidth="1"/>
    <col min="5643" max="5643" width="12.85546875" style="22" customWidth="1"/>
    <col min="5644" max="5644" width="14.28515625" style="22" customWidth="1"/>
    <col min="5645" max="5888" width="6.85546875" style="22"/>
    <col min="5889" max="5889" width="14.140625" style="22" customWidth="1"/>
    <col min="5890" max="5890" width="16.7109375" style="22" customWidth="1"/>
    <col min="5891" max="5891" width="38" style="22" customWidth="1"/>
    <col min="5892" max="5892" width="16" style="22" bestFit="1" customWidth="1"/>
    <col min="5893" max="5893" width="14.5703125" style="22" customWidth="1"/>
    <col min="5894" max="5894" width="13.28515625" style="22" customWidth="1"/>
    <col min="5895" max="5895" width="16" style="22" bestFit="1" customWidth="1"/>
    <col min="5896" max="5896" width="14.28515625" style="22" bestFit="1" customWidth="1"/>
    <col min="5897" max="5897" width="14" style="22" customWidth="1"/>
    <col min="5898" max="5898" width="13.5703125" style="22" customWidth="1"/>
    <col min="5899" max="5899" width="12.85546875" style="22" customWidth="1"/>
    <col min="5900" max="5900" width="14.28515625" style="22" customWidth="1"/>
    <col min="5901" max="6144" width="6.85546875" style="22"/>
    <col min="6145" max="6145" width="14.140625" style="22" customWidth="1"/>
    <col min="6146" max="6146" width="16.7109375" style="22" customWidth="1"/>
    <col min="6147" max="6147" width="38" style="22" customWidth="1"/>
    <col min="6148" max="6148" width="16" style="22" bestFit="1" customWidth="1"/>
    <col min="6149" max="6149" width="14.5703125" style="22" customWidth="1"/>
    <col min="6150" max="6150" width="13.28515625" style="22" customWidth="1"/>
    <col min="6151" max="6151" width="16" style="22" bestFit="1" customWidth="1"/>
    <col min="6152" max="6152" width="14.28515625" style="22" bestFit="1" customWidth="1"/>
    <col min="6153" max="6153" width="14" style="22" customWidth="1"/>
    <col min="6154" max="6154" width="13.5703125" style="22" customWidth="1"/>
    <col min="6155" max="6155" width="12.85546875" style="22" customWidth="1"/>
    <col min="6156" max="6156" width="14.28515625" style="22" customWidth="1"/>
    <col min="6157" max="6400" width="6.85546875" style="22"/>
    <col min="6401" max="6401" width="14.140625" style="22" customWidth="1"/>
    <col min="6402" max="6402" width="16.7109375" style="22" customWidth="1"/>
    <col min="6403" max="6403" width="38" style="22" customWidth="1"/>
    <col min="6404" max="6404" width="16" style="22" bestFit="1" customWidth="1"/>
    <col min="6405" max="6405" width="14.5703125" style="22" customWidth="1"/>
    <col min="6406" max="6406" width="13.28515625" style="22" customWidth="1"/>
    <col min="6407" max="6407" width="16" style="22" bestFit="1" customWidth="1"/>
    <col min="6408" max="6408" width="14.28515625" style="22" bestFit="1" customWidth="1"/>
    <col min="6409" max="6409" width="14" style="22" customWidth="1"/>
    <col min="6410" max="6410" width="13.5703125" style="22" customWidth="1"/>
    <col min="6411" max="6411" width="12.85546875" style="22" customWidth="1"/>
    <col min="6412" max="6412" width="14.28515625" style="22" customWidth="1"/>
    <col min="6413" max="6656" width="6.85546875" style="22"/>
    <col min="6657" max="6657" width="14.140625" style="22" customWidth="1"/>
    <col min="6658" max="6658" width="16.7109375" style="22" customWidth="1"/>
    <col min="6659" max="6659" width="38" style="22" customWidth="1"/>
    <col min="6660" max="6660" width="16" style="22" bestFit="1" customWidth="1"/>
    <col min="6661" max="6661" width="14.5703125" style="22" customWidth="1"/>
    <col min="6662" max="6662" width="13.28515625" style="22" customWidth="1"/>
    <col min="6663" max="6663" width="16" style="22" bestFit="1" customWidth="1"/>
    <col min="6664" max="6664" width="14.28515625" style="22" bestFit="1" customWidth="1"/>
    <col min="6665" max="6665" width="14" style="22" customWidth="1"/>
    <col min="6666" max="6666" width="13.5703125" style="22" customWidth="1"/>
    <col min="6667" max="6667" width="12.85546875" style="22" customWidth="1"/>
    <col min="6668" max="6668" width="14.28515625" style="22" customWidth="1"/>
    <col min="6669" max="6912" width="6.85546875" style="22"/>
    <col min="6913" max="6913" width="14.140625" style="22" customWidth="1"/>
    <col min="6914" max="6914" width="16.7109375" style="22" customWidth="1"/>
    <col min="6915" max="6915" width="38" style="22" customWidth="1"/>
    <col min="6916" max="6916" width="16" style="22" bestFit="1" customWidth="1"/>
    <col min="6917" max="6917" width="14.5703125" style="22" customWidth="1"/>
    <col min="6918" max="6918" width="13.28515625" style="22" customWidth="1"/>
    <col min="6919" max="6919" width="16" style="22" bestFit="1" customWidth="1"/>
    <col min="6920" max="6920" width="14.28515625" style="22" bestFit="1" customWidth="1"/>
    <col min="6921" max="6921" width="14" style="22" customWidth="1"/>
    <col min="6922" max="6922" width="13.5703125" style="22" customWidth="1"/>
    <col min="6923" max="6923" width="12.85546875" style="22" customWidth="1"/>
    <col min="6924" max="6924" width="14.28515625" style="22" customWidth="1"/>
    <col min="6925" max="7168" width="6.85546875" style="22"/>
    <col min="7169" max="7169" width="14.140625" style="22" customWidth="1"/>
    <col min="7170" max="7170" width="16.7109375" style="22" customWidth="1"/>
    <col min="7171" max="7171" width="38" style="22" customWidth="1"/>
    <col min="7172" max="7172" width="16" style="22" bestFit="1" customWidth="1"/>
    <col min="7173" max="7173" width="14.5703125" style="22" customWidth="1"/>
    <col min="7174" max="7174" width="13.28515625" style="22" customWidth="1"/>
    <col min="7175" max="7175" width="16" style="22" bestFit="1" customWidth="1"/>
    <col min="7176" max="7176" width="14.28515625" style="22" bestFit="1" customWidth="1"/>
    <col min="7177" max="7177" width="14" style="22" customWidth="1"/>
    <col min="7178" max="7178" width="13.5703125" style="22" customWidth="1"/>
    <col min="7179" max="7179" width="12.85546875" style="22" customWidth="1"/>
    <col min="7180" max="7180" width="14.28515625" style="22" customWidth="1"/>
    <col min="7181" max="7424" width="6.85546875" style="22"/>
    <col min="7425" max="7425" width="14.140625" style="22" customWidth="1"/>
    <col min="7426" max="7426" width="16.7109375" style="22" customWidth="1"/>
    <col min="7427" max="7427" width="38" style="22" customWidth="1"/>
    <col min="7428" max="7428" width="16" style="22" bestFit="1" customWidth="1"/>
    <col min="7429" max="7429" width="14.5703125" style="22" customWidth="1"/>
    <col min="7430" max="7430" width="13.28515625" style="22" customWidth="1"/>
    <col min="7431" max="7431" width="16" style="22" bestFit="1" customWidth="1"/>
    <col min="7432" max="7432" width="14.28515625" style="22" bestFit="1" customWidth="1"/>
    <col min="7433" max="7433" width="14" style="22" customWidth="1"/>
    <col min="7434" max="7434" width="13.5703125" style="22" customWidth="1"/>
    <col min="7435" max="7435" width="12.85546875" style="22" customWidth="1"/>
    <col min="7436" max="7436" width="14.28515625" style="22" customWidth="1"/>
    <col min="7437" max="7680" width="6.85546875" style="22"/>
    <col min="7681" max="7681" width="14.140625" style="22" customWidth="1"/>
    <col min="7682" max="7682" width="16.7109375" style="22" customWidth="1"/>
    <col min="7683" max="7683" width="38" style="22" customWidth="1"/>
    <col min="7684" max="7684" width="16" style="22" bestFit="1" customWidth="1"/>
    <col min="7685" max="7685" width="14.5703125" style="22" customWidth="1"/>
    <col min="7686" max="7686" width="13.28515625" style="22" customWidth="1"/>
    <col min="7687" max="7687" width="16" style="22" bestFit="1" customWidth="1"/>
    <col min="7688" max="7688" width="14.28515625" style="22" bestFit="1" customWidth="1"/>
    <col min="7689" max="7689" width="14" style="22" customWidth="1"/>
    <col min="7690" max="7690" width="13.5703125" style="22" customWidth="1"/>
    <col min="7691" max="7691" width="12.85546875" style="22" customWidth="1"/>
    <col min="7692" max="7692" width="14.28515625" style="22" customWidth="1"/>
    <col min="7693" max="7936" width="6.85546875" style="22"/>
    <col min="7937" max="7937" width="14.140625" style="22" customWidth="1"/>
    <col min="7938" max="7938" width="16.7109375" style="22" customWidth="1"/>
    <col min="7939" max="7939" width="38" style="22" customWidth="1"/>
    <col min="7940" max="7940" width="16" style="22" bestFit="1" customWidth="1"/>
    <col min="7941" max="7941" width="14.5703125" style="22" customWidth="1"/>
    <col min="7942" max="7942" width="13.28515625" style="22" customWidth="1"/>
    <col min="7943" max="7943" width="16" style="22" bestFit="1" customWidth="1"/>
    <col min="7944" max="7944" width="14.28515625" style="22" bestFit="1" customWidth="1"/>
    <col min="7945" max="7945" width="14" style="22" customWidth="1"/>
    <col min="7946" max="7946" width="13.5703125" style="22" customWidth="1"/>
    <col min="7947" max="7947" width="12.85546875" style="22" customWidth="1"/>
    <col min="7948" max="7948" width="14.28515625" style="22" customWidth="1"/>
    <col min="7949" max="8192" width="6.85546875" style="22"/>
    <col min="8193" max="8193" width="14.140625" style="22" customWidth="1"/>
    <col min="8194" max="8194" width="16.7109375" style="22" customWidth="1"/>
    <col min="8195" max="8195" width="38" style="22" customWidth="1"/>
    <col min="8196" max="8196" width="16" style="22" bestFit="1" customWidth="1"/>
    <col min="8197" max="8197" width="14.5703125" style="22" customWidth="1"/>
    <col min="8198" max="8198" width="13.28515625" style="22" customWidth="1"/>
    <col min="8199" max="8199" width="16" style="22" bestFit="1" customWidth="1"/>
    <col min="8200" max="8200" width="14.28515625" style="22" bestFit="1" customWidth="1"/>
    <col min="8201" max="8201" width="14" style="22" customWidth="1"/>
    <col min="8202" max="8202" width="13.5703125" style="22" customWidth="1"/>
    <col min="8203" max="8203" width="12.85546875" style="22" customWidth="1"/>
    <col min="8204" max="8204" width="14.28515625" style="22" customWidth="1"/>
    <col min="8205" max="8448" width="6.85546875" style="22"/>
    <col min="8449" max="8449" width="14.140625" style="22" customWidth="1"/>
    <col min="8450" max="8450" width="16.7109375" style="22" customWidth="1"/>
    <col min="8451" max="8451" width="38" style="22" customWidth="1"/>
    <col min="8452" max="8452" width="16" style="22" bestFit="1" customWidth="1"/>
    <col min="8453" max="8453" width="14.5703125" style="22" customWidth="1"/>
    <col min="8454" max="8454" width="13.28515625" style="22" customWidth="1"/>
    <col min="8455" max="8455" width="16" style="22" bestFit="1" customWidth="1"/>
    <col min="8456" max="8456" width="14.28515625" style="22" bestFit="1" customWidth="1"/>
    <col min="8457" max="8457" width="14" style="22" customWidth="1"/>
    <col min="8458" max="8458" width="13.5703125" style="22" customWidth="1"/>
    <col min="8459" max="8459" width="12.85546875" style="22" customWidth="1"/>
    <col min="8460" max="8460" width="14.28515625" style="22" customWidth="1"/>
    <col min="8461" max="8704" width="6.85546875" style="22"/>
    <col min="8705" max="8705" width="14.140625" style="22" customWidth="1"/>
    <col min="8706" max="8706" width="16.7109375" style="22" customWidth="1"/>
    <col min="8707" max="8707" width="38" style="22" customWidth="1"/>
    <col min="8708" max="8708" width="16" style="22" bestFit="1" customWidth="1"/>
    <col min="8709" max="8709" width="14.5703125" style="22" customWidth="1"/>
    <col min="8710" max="8710" width="13.28515625" style="22" customWidth="1"/>
    <col min="8711" max="8711" width="16" style="22" bestFit="1" customWidth="1"/>
    <col min="8712" max="8712" width="14.28515625" style="22" bestFit="1" customWidth="1"/>
    <col min="8713" max="8713" width="14" style="22" customWidth="1"/>
    <col min="8714" max="8714" width="13.5703125" style="22" customWidth="1"/>
    <col min="8715" max="8715" width="12.85546875" style="22" customWidth="1"/>
    <col min="8716" max="8716" width="14.28515625" style="22" customWidth="1"/>
    <col min="8717" max="8960" width="6.85546875" style="22"/>
    <col min="8961" max="8961" width="14.140625" style="22" customWidth="1"/>
    <col min="8962" max="8962" width="16.7109375" style="22" customWidth="1"/>
    <col min="8963" max="8963" width="38" style="22" customWidth="1"/>
    <col min="8964" max="8964" width="16" style="22" bestFit="1" customWidth="1"/>
    <col min="8965" max="8965" width="14.5703125" style="22" customWidth="1"/>
    <col min="8966" max="8966" width="13.28515625" style="22" customWidth="1"/>
    <col min="8967" max="8967" width="16" style="22" bestFit="1" customWidth="1"/>
    <col min="8968" max="8968" width="14.28515625" style="22" bestFit="1" customWidth="1"/>
    <col min="8969" max="8969" width="14" style="22" customWidth="1"/>
    <col min="8970" max="8970" width="13.5703125" style="22" customWidth="1"/>
    <col min="8971" max="8971" width="12.85546875" style="22" customWidth="1"/>
    <col min="8972" max="8972" width="14.28515625" style="22" customWidth="1"/>
    <col min="8973" max="9216" width="6.85546875" style="22"/>
    <col min="9217" max="9217" width="14.140625" style="22" customWidth="1"/>
    <col min="9218" max="9218" width="16.7109375" style="22" customWidth="1"/>
    <col min="9219" max="9219" width="38" style="22" customWidth="1"/>
    <col min="9220" max="9220" width="16" style="22" bestFit="1" customWidth="1"/>
    <col min="9221" max="9221" width="14.5703125" style="22" customWidth="1"/>
    <col min="9222" max="9222" width="13.28515625" style="22" customWidth="1"/>
    <col min="9223" max="9223" width="16" style="22" bestFit="1" customWidth="1"/>
    <col min="9224" max="9224" width="14.28515625" style="22" bestFit="1" customWidth="1"/>
    <col min="9225" max="9225" width="14" style="22" customWidth="1"/>
    <col min="9226" max="9226" width="13.5703125" style="22" customWidth="1"/>
    <col min="9227" max="9227" width="12.85546875" style="22" customWidth="1"/>
    <col min="9228" max="9228" width="14.28515625" style="22" customWidth="1"/>
    <col min="9229" max="9472" width="6.85546875" style="22"/>
    <col min="9473" max="9473" width="14.140625" style="22" customWidth="1"/>
    <col min="9474" max="9474" width="16.7109375" style="22" customWidth="1"/>
    <col min="9475" max="9475" width="38" style="22" customWidth="1"/>
    <col min="9476" max="9476" width="16" style="22" bestFit="1" customWidth="1"/>
    <col min="9477" max="9477" width="14.5703125" style="22" customWidth="1"/>
    <col min="9478" max="9478" width="13.28515625" style="22" customWidth="1"/>
    <col min="9479" max="9479" width="16" style="22" bestFit="1" customWidth="1"/>
    <col min="9480" max="9480" width="14.28515625" style="22" bestFit="1" customWidth="1"/>
    <col min="9481" max="9481" width="14" style="22" customWidth="1"/>
    <col min="9482" max="9482" width="13.5703125" style="22" customWidth="1"/>
    <col min="9483" max="9483" width="12.85546875" style="22" customWidth="1"/>
    <col min="9484" max="9484" width="14.28515625" style="22" customWidth="1"/>
    <col min="9485" max="9728" width="6.85546875" style="22"/>
    <col min="9729" max="9729" width="14.140625" style="22" customWidth="1"/>
    <col min="9730" max="9730" width="16.7109375" style="22" customWidth="1"/>
    <col min="9731" max="9731" width="38" style="22" customWidth="1"/>
    <col min="9732" max="9732" width="16" style="22" bestFit="1" customWidth="1"/>
    <col min="9733" max="9733" width="14.5703125" style="22" customWidth="1"/>
    <col min="9734" max="9734" width="13.28515625" style="22" customWidth="1"/>
    <col min="9735" max="9735" width="16" style="22" bestFit="1" customWidth="1"/>
    <col min="9736" max="9736" width="14.28515625" style="22" bestFit="1" customWidth="1"/>
    <col min="9737" max="9737" width="14" style="22" customWidth="1"/>
    <col min="9738" max="9738" width="13.5703125" style="22" customWidth="1"/>
    <col min="9739" max="9739" width="12.85546875" style="22" customWidth="1"/>
    <col min="9740" max="9740" width="14.28515625" style="22" customWidth="1"/>
    <col min="9741" max="9984" width="6.85546875" style="22"/>
    <col min="9985" max="9985" width="14.140625" style="22" customWidth="1"/>
    <col min="9986" max="9986" width="16.7109375" style="22" customWidth="1"/>
    <col min="9987" max="9987" width="38" style="22" customWidth="1"/>
    <col min="9988" max="9988" width="16" style="22" bestFit="1" customWidth="1"/>
    <col min="9989" max="9989" width="14.5703125" style="22" customWidth="1"/>
    <col min="9990" max="9990" width="13.28515625" style="22" customWidth="1"/>
    <col min="9991" max="9991" width="16" style="22" bestFit="1" customWidth="1"/>
    <col min="9992" max="9992" width="14.28515625" style="22" bestFit="1" customWidth="1"/>
    <col min="9993" max="9993" width="14" style="22" customWidth="1"/>
    <col min="9994" max="9994" width="13.5703125" style="22" customWidth="1"/>
    <col min="9995" max="9995" width="12.85546875" style="22" customWidth="1"/>
    <col min="9996" max="9996" width="14.28515625" style="22" customWidth="1"/>
    <col min="9997" max="10240" width="6.85546875" style="22"/>
    <col min="10241" max="10241" width="14.140625" style="22" customWidth="1"/>
    <col min="10242" max="10242" width="16.7109375" style="22" customWidth="1"/>
    <col min="10243" max="10243" width="38" style="22" customWidth="1"/>
    <col min="10244" max="10244" width="16" style="22" bestFit="1" customWidth="1"/>
    <col min="10245" max="10245" width="14.5703125" style="22" customWidth="1"/>
    <col min="10246" max="10246" width="13.28515625" style="22" customWidth="1"/>
    <col min="10247" max="10247" width="16" style="22" bestFit="1" customWidth="1"/>
    <col min="10248" max="10248" width="14.28515625" style="22" bestFit="1" customWidth="1"/>
    <col min="10249" max="10249" width="14" style="22" customWidth="1"/>
    <col min="10250" max="10250" width="13.5703125" style="22" customWidth="1"/>
    <col min="10251" max="10251" width="12.85546875" style="22" customWidth="1"/>
    <col min="10252" max="10252" width="14.28515625" style="22" customWidth="1"/>
    <col min="10253" max="10496" width="6.85546875" style="22"/>
    <col min="10497" max="10497" width="14.140625" style="22" customWidth="1"/>
    <col min="10498" max="10498" width="16.7109375" style="22" customWidth="1"/>
    <col min="10499" max="10499" width="38" style="22" customWidth="1"/>
    <col min="10500" max="10500" width="16" style="22" bestFit="1" customWidth="1"/>
    <col min="10501" max="10501" width="14.5703125" style="22" customWidth="1"/>
    <col min="10502" max="10502" width="13.28515625" style="22" customWidth="1"/>
    <col min="10503" max="10503" width="16" style="22" bestFit="1" customWidth="1"/>
    <col min="10504" max="10504" width="14.28515625" style="22" bestFit="1" customWidth="1"/>
    <col min="10505" max="10505" width="14" style="22" customWidth="1"/>
    <col min="10506" max="10506" width="13.5703125" style="22" customWidth="1"/>
    <col min="10507" max="10507" width="12.85546875" style="22" customWidth="1"/>
    <col min="10508" max="10508" width="14.28515625" style="22" customWidth="1"/>
    <col min="10509" max="10752" width="6.85546875" style="22"/>
    <col min="10753" max="10753" width="14.140625" style="22" customWidth="1"/>
    <col min="10754" max="10754" width="16.7109375" style="22" customWidth="1"/>
    <col min="10755" max="10755" width="38" style="22" customWidth="1"/>
    <col min="10756" max="10756" width="16" style="22" bestFit="1" customWidth="1"/>
    <col min="10757" max="10757" width="14.5703125" style="22" customWidth="1"/>
    <col min="10758" max="10758" width="13.28515625" style="22" customWidth="1"/>
    <col min="10759" max="10759" width="16" style="22" bestFit="1" customWidth="1"/>
    <col min="10760" max="10760" width="14.28515625" style="22" bestFit="1" customWidth="1"/>
    <col min="10761" max="10761" width="14" style="22" customWidth="1"/>
    <col min="10762" max="10762" width="13.5703125" style="22" customWidth="1"/>
    <col min="10763" max="10763" width="12.85546875" style="22" customWidth="1"/>
    <col min="10764" max="10764" width="14.28515625" style="22" customWidth="1"/>
    <col min="10765" max="11008" width="6.85546875" style="22"/>
    <col min="11009" max="11009" width="14.140625" style="22" customWidth="1"/>
    <col min="11010" max="11010" width="16.7109375" style="22" customWidth="1"/>
    <col min="11011" max="11011" width="38" style="22" customWidth="1"/>
    <col min="11012" max="11012" width="16" style="22" bestFit="1" customWidth="1"/>
    <col min="11013" max="11013" width="14.5703125" style="22" customWidth="1"/>
    <col min="11014" max="11014" width="13.28515625" style="22" customWidth="1"/>
    <col min="11015" max="11015" width="16" style="22" bestFit="1" customWidth="1"/>
    <col min="11016" max="11016" width="14.28515625" style="22" bestFit="1" customWidth="1"/>
    <col min="11017" max="11017" width="14" style="22" customWidth="1"/>
    <col min="11018" max="11018" width="13.5703125" style="22" customWidth="1"/>
    <col min="11019" max="11019" width="12.85546875" style="22" customWidth="1"/>
    <col min="11020" max="11020" width="14.28515625" style="22" customWidth="1"/>
    <col min="11021" max="11264" width="6.85546875" style="22"/>
    <col min="11265" max="11265" width="14.140625" style="22" customWidth="1"/>
    <col min="11266" max="11266" width="16.7109375" style="22" customWidth="1"/>
    <col min="11267" max="11267" width="38" style="22" customWidth="1"/>
    <col min="11268" max="11268" width="16" style="22" bestFit="1" customWidth="1"/>
    <col min="11269" max="11269" width="14.5703125" style="22" customWidth="1"/>
    <col min="11270" max="11270" width="13.28515625" style="22" customWidth="1"/>
    <col min="11271" max="11271" width="16" style="22" bestFit="1" customWidth="1"/>
    <col min="11272" max="11272" width="14.28515625" style="22" bestFit="1" customWidth="1"/>
    <col min="11273" max="11273" width="14" style="22" customWidth="1"/>
    <col min="11274" max="11274" width="13.5703125" style="22" customWidth="1"/>
    <col min="11275" max="11275" width="12.85546875" style="22" customWidth="1"/>
    <col min="11276" max="11276" width="14.28515625" style="22" customWidth="1"/>
    <col min="11277" max="11520" width="6.85546875" style="22"/>
    <col min="11521" max="11521" width="14.140625" style="22" customWidth="1"/>
    <col min="11522" max="11522" width="16.7109375" style="22" customWidth="1"/>
    <col min="11523" max="11523" width="38" style="22" customWidth="1"/>
    <col min="11524" max="11524" width="16" style="22" bestFit="1" customWidth="1"/>
    <col min="11525" max="11525" width="14.5703125" style="22" customWidth="1"/>
    <col min="11526" max="11526" width="13.28515625" style="22" customWidth="1"/>
    <col min="11527" max="11527" width="16" style="22" bestFit="1" customWidth="1"/>
    <col min="11528" max="11528" width="14.28515625" style="22" bestFit="1" customWidth="1"/>
    <col min="11529" max="11529" width="14" style="22" customWidth="1"/>
    <col min="11530" max="11530" width="13.5703125" style="22" customWidth="1"/>
    <col min="11531" max="11531" width="12.85546875" style="22" customWidth="1"/>
    <col min="11532" max="11532" width="14.28515625" style="22" customWidth="1"/>
    <col min="11533" max="11776" width="6.85546875" style="22"/>
    <col min="11777" max="11777" width="14.140625" style="22" customWidth="1"/>
    <col min="11778" max="11778" width="16.7109375" style="22" customWidth="1"/>
    <col min="11779" max="11779" width="38" style="22" customWidth="1"/>
    <col min="11780" max="11780" width="16" style="22" bestFit="1" customWidth="1"/>
    <col min="11781" max="11781" width="14.5703125" style="22" customWidth="1"/>
    <col min="11782" max="11782" width="13.28515625" style="22" customWidth="1"/>
    <col min="11783" max="11783" width="16" style="22" bestFit="1" customWidth="1"/>
    <col min="11784" max="11784" width="14.28515625" style="22" bestFit="1" customWidth="1"/>
    <col min="11785" max="11785" width="14" style="22" customWidth="1"/>
    <col min="11786" max="11786" width="13.5703125" style="22" customWidth="1"/>
    <col min="11787" max="11787" width="12.85546875" style="22" customWidth="1"/>
    <col min="11788" max="11788" width="14.28515625" style="22" customWidth="1"/>
    <col min="11789" max="12032" width="6.85546875" style="22"/>
    <col min="12033" max="12033" width="14.140625" style="22" customWidth="1"/>
    <col min="12034" max="12034" width="16.7109375" style="22" customWidth="1"/>
    <col min="12035" max="12035" width="38" style="22" customWidth="1"/>
    <col min="12036" max="12036" width="16" style="22" bestFit="1" customWidth="1"/>
    <col min="12037" max="12037" width="14.5703125" style="22" customWidth="1"/>
    <col min="12038" max="12038" width="13.28515625" style="22" customWidth="1"/>
    <col min="12039" max="12039" width="16" style="22" bestFit="1" customWidth="1"/>
    <col min="12040" max="12040" width="14.28515625" style="22" bestFit="1" customWidth="1"/>
    <col min="12041" max="12041" width="14" style="22" customWidth="1"/>
    <col min="12042" max="12042" width="13.5703125" style="22" customWidth="1"/>
    <col min="12043" max="12043" width="12.85546875" style="22" customWidth="1"/>
    <col min="12044" max="12044" width="14.28515625" style="22" customWidth="1"/>
    <col min="12045" max="12288" width="6.85546875" style="22"/>
    <col min="12289" max="12289" width="14.140625" style="22" customWidth="1"/>
    <col min="12290" max="12290" width="16.7109375" style="22" customWidth="1"/>
    <col min="12291" max="12291" width="38" style="22" customWidth="1"/>
    <col min="12292" max="12292" width="16" style="22" bestFit="1" customWidth="1"/>
    <col min="12293" max="12293" width="14.5703125" style="22" customWidth="1"/>
    <col min="12294" max="12294" width="13.28515625" style="22" customWidth="1"/>
    <col min="12295" max="12295" width="16" style="22" bestFit="1" customWidth="1"/>
    <col min="12296" max="12296" width="14.28515625" style="22" bestFit="1" customWidth="1"/>
    <col min="12297" max="12297" width="14" style="22" customWidth="1"/>
    <col min="12298" max="12298" width="13.5703125" style="22" customWidth="1"/>
    <col min="12299" max="12299" width="12.85546875" style="22" customWidth="1"/>
    <col min="12300" max="12300" width="14.28515625" style="22" customWidth="1"/>
    <col min="12301" max="12544" width="6.85546875" style="22"/>
    <col min="12545" max="12545" width="14.140625" style="22" customWidth="1"/>
    <col min="12546" max="12546" width="16.7109375" style="22" customWidth="1"/>
    <col min="12547" max="12547" width="38" style="22" customWidth="1"/>
    <col min="12548" max="12548" width="16" style="22" bestFit="1" customWidth="1"/>
    <col min="12549" max="12549" width="14.5703125" style="22" customWidth="1"/>
    <col min="12550" max="12550" width="13.28515625" style="22" customWidth="1"/>
    <col min="12551" max="12551" width="16" style="22" bestFit="1" customWidth="1"/>
    <col min="12552" max="12552" width="14.28515625" style="22" bestFit="1" customWidth="1"/>
    <col min="12553" max="12553" width="14" style="22" customWidth="1"/>
    <col min="12554" max="12554" width="13.5703125" style="22" customWidth="1"/>
    <col min="12555" max="12555" width="12.85546875" style="22" customWidth="1"/>
    <col min="12556" max="12556" width="14.28515625" style="22" customWidth="1"/>
    <col min="12557" max="12800" width="6.85546875" style="22"/>
    <col min="12801" max="12801" width="14.140625" style="22" customWidth="1"/>
    <col min="12802" max="12802" width="16.7109375" style="22" customWidth="1"/>
    <col min="12803" max="12803" width="38" style="22" customWidth="1"/>
    <col min="12804" max="12804" width="16" style="22" bestFit="1" customWidth="1"/>
    <col min="12805" max="12805" width="14.5703125" style="22" customWidth="1"/>
    <col min="12806" max="12806" width="13.28515625" style="22" customWidth="1"/>
    <col min="12807" max="12807" width="16" style="22" bestFit="1" customWidth="1"/>
    <col min="12808" max="12808" width="14.28515625" style="22" bestFit="1" customWidth="1"/>
    <col min="12809" max="12809" width="14" style="22" customWidth="1"/>
    <col min="12810" max="12810" width="13.5703125" style="22" customWidth="1"/>
    <col min="12811" max="12811" width="12.85546875" style="22" customWidth="1"/>
    <col min="12812" max="12812" width="14.28515625" style="22" customWidth="1"/>
    <col min="12813" max="13056" width="6.85546875" style="22"/>
    <col min="13057" max="13057" width="14.140625" style="22" customWidth="1"/>
    <col min="13058" max="13058" width="16.7109375" style="22" customWidth="1"/>
    <col min="13059" max="13059" width="38" style="22" customWidth="1"/>
    <col min="13060" max="13060" width="16" style="22" bestFit="1" customWidth="1"/>
    <col min="13061" max="13061" width="14.5703125" style="22" customWidth="1"/>
    <col min="13062" max="13062" width="13.28515625" style="22" customWidth="1"/>
    <col min="13063" max="13063" width="16" style="22" bestFit="1" customWidth="1"/>
    <col min="13064" max="13064" width="14.28515625" style="22" bestFit="1" customWidth="1"/>
    <col min="13065" max="13065" width="14" style="22" customWidth="1"/>
    <col min="13066" max="13066" width="13.5703125" style="22" customWidth="1"/>
    <col min="13067" max="13067" width="12.85546875" style="22" customWidth="1"/>
    <col min="13068" max="13068" width="14.28515625" style="22" customWidth="1"/>
    <col min="13069" max="13312" width="6.85546875" style="22"/>
    <col min="13313" max="13313" width="14.140625" style="22" customWidth="1"/>
    <col min="13314" max="13314" width="16.7109375" style="22" customWidth="1"/>
    <col min="13315" max="13315" width="38" style="22" customWidth="1"/>
    <col min="13316" max="13316" width="16" style="22" bestFit="1" customWidth="1"/>
    <col min="13317" max="13317" width="14.5703125" style="22" customWidth="1"/>
    <col min="13318" max="13318" width="13.28515625" style="22" customWidth="1"/>
    <col min="13319" max="13319" width="16" style="22" bestFit="1" customWidth="1"/>
    <col min="13320" max="13320" width="14.28515625" style="22" bestFit="1" customWidth="1"/>
    <col min="13321" max="13321" width="14" style="22" customWidth="1"/>
    <col min="13322" max="13322" width="13.5703125" style="22" customWidth="1"/>
    <col min="13323" max="13323" width="12.85546875" style="22" customWidth="1"/>
    <col min="13324" max="13324" width="14.28515625" style="22" customWidth="1"/>
    <col min="13325" max="13568" width="6.85546875" style="22"/>
    <col min="13569" max="13569" width="14.140625" style="22" customWidth="1"/>
    <col min="13570" max="13570" width="16.7109375" style="22" customWidth="1"/>
    <col min="13571" max="13571" width="38" style="22" customWidth="1"/>
    <col min="13572" max="13572" width="16" style="22" bestFit="1" customWidth="1"/>
    <col min="13573" max="13573" width="14.5703125" style="22" customWidth="1"/>
    <col min="13574" max="13574" width="13.28515625" style="22" customWidth="1"/>
    <col min="13575" max="13575" width="16" style="22" bestFit="1" customWidth="1"/>
    <col min="13576" max="13576" width="14.28515625" style="22" bestFit="1" customWidth="1"/>
    <col min="13577" max="13577" width="14" style="22" customWidth="1"/>
    <col min="13578" max="13578" width="13.5703125" style="22" customWidth="1"/>
    <col min="13579" max="13579" width="12.85546875" style="22" customWidth="1"/>
    <col min="13580" max="13580" width="14.28515625" style="22" customWidth="1"/>
    <col min="13581" max="13824" width="6.85546875" style="22"/>
    <col min="13825" max="13825" width="14.140625" style="22" customWidth="1"/>
    <col min="13826" max="13826" width="16.7109375" style="22" customWidth="1"/>
    <col min="13827" max="13827" width="38" style="22" customWidth="1"/>
    <col min="13828" max="13828" width="16" style="22" bestFit="1" customWidth="1"/>
    <col min="13829" max="13829" width="14.5703125" style="22" customWidth="1"/>
    <col min="13830" max="13830" width="13.28515625" style="22" customWidth="1"/>
    <col min="13831" max="13831" width="16" style="22" bestFit="1" customWidth="1"/>
    <col min="13832" max="13832" width="14.28515625" style="22" bestFit="1" customWidth="1"/>
    <col min="13833" max="13833" width="14" style="22" customWidth="1"/>
    <col min="13834" max="13834" width="13.5703125" style="22" customWidth="1"/>
    <col min="13835" max="13835" width="12.85546875" style="22" customWidth="1"/>
    <col min="13836" max="13836" width="14.28515625" style="22" customWidth="1"/>
    <col min="13837" max="14080" width="6.85546875" style="22"/>
    <col min="14081" max="14081" width="14.140625" style="22" customWidth="1"/>
    <col min="14082" max="14082" width="16.7109375" style="22" customWidth="1"/>
    <col min="14083" max="14083" width="38" style="22" customWidth="1"/>
    <col min="14084" max="14084" width="16" style="22" bestFit="1" customWidth="1"/>
    <col min="14085" max="14085" width="14.5703125" style="22" customWidth="1"/>
    <col min="14086" max="14086" width="13.28515625" style="22" customWidth="1"/>
    <col min="14087" max="14087" width="16" style="22" bestFit="1" customWidth="1"/>
    <col min="14088" max="14088" width="14.28515625" style="22" bestFit="1" customWidth="1"/>
    <col min="14089" max="14089" width="14" style="22" customWidth="1"/>
    <col min="14090" max="14090" width="13.5703125" style="22" customWidth="1"/>
    <col min="14091" max="14091" width="12.85546875" style="22" customWidth="1"/>
    <col min="14092" max="14092" width="14.28515625" style="22" customWidth="1"/>
    <col min="14093" max="14336" width="6.85546875" style="22"/>
    <col min="14337" max="14337" width="14.140625" style="22" customWidth="1"/>
    <col min="14338" max="14338" width="16.7109375" style="22" customWidth="1"/>
    <col min="14339" max="14339" width="38" style="22" customWidth="1"/>
    <col min="14340" max="14340" width="16" style="22" bestFit="1" customWidth="1"/>
    <col min="14341" max="14341" width="14.5703125" style="22" customWidth="1"/>
    <col min="14342" max="14342" width="13.28515625" style="22" customWidth="1"/>
    <col min="14343" max="14343" width="16" style="22" bestFit="1" customWidth="1"/>
    <col min="14344" max="14344" width="14.28515625" style="22" bestFit="1" customWidth="1"/>
    <col min="14345" max="14345" width="14" style="22" customWidth="1"/>
    <col min="14346" max="14346" width="13.5703125" style="22" customWidth="1"/>
    <col min="14347" max="14347" width="12.85546875" style="22" customWidth="1"/>
    <col min="14348" max="14348" width="14.28515625" style="22" customWidth="1"/>
    <col min="14349" max="14592" width="6.85546875" style="22"/>
    <col min="14593" max="14593" width="14.140625" style="22" customWidth="1"/>
    <col min="14594" max="14594" width="16.7109375" style="22" customWidth="1"/>
    <col min="14595" max="14595" width="38" style="22" customWidth="1"/>
    <col min="14596" max="14596" width="16" style="22" bestFit="1" customWidth="1"/>
    <col min="14597" max="14597" width="14.5703125" style="22" customWidth="1"/>
    <col min="14598" max="14598" width="13.28515625" style="22" customWidth="1"/>
    <col min="14599" max="14599" width="16" style="22" bestFit="1" customWidth="1"/>
    <col min="14600" max="14600" width="14.28515625" style="22" bestFit="1" customWidth="1"/>
    <col min="14601" max="14601" width="14" style="22" customWidth="1"/>
    <col min="14602" max="14602" width="13.5703125" style="22" customWidth="1"/>
    <col min="14603" max="14603" width="12.85546875" style="22" customWidth="1"/>
    <col min="14604" max="14604" width="14.28515625" style="22" customWidth="1"/>
    <col min="14605" max="14848" width="6.85546875" style="22"/>
    <col min="14849" max="14849" width="14.140625" style="22" customWidth="1"/>
    <col min="14850" max="14850" width="16.7109375" style="22" customWidth="1"/>
    <col min="14851" max="14851" width="38" style="22" customWidth="1"/>
    <col min="14852" max="14852" width="16" style="22" bestFit="1" customWidth="1"/>
    <col min="14853" max="14853" width="14.5703125" style="22" customWidth="1"/>
    <col min="14854" max="14854" width="13.28515625" style="22" customWidth="1"/>
    <col min="14855" max="14855" width="16" style="22" bestFit="1" customWidth="1"/>
    <col min="14856" max="14856" width="14.28515625" style="22" bestFit="1" customWidth="1"/>
    <col min="14857" max="14857" width="14" style="22" customWidth="1"/>
    <col min="14858" max="14858" width="13.5703125" style="22" customWidth="1"/>
    <col min="14859" max="14859" width="12.85546875" style="22" customWidth="1"/>
    <col min="14860" max="14860" width="14.28515625" style="22" customWidth="1"/>
    <col min="14861" max="15104" width="6.85546875" style="22"/>
    <col min="15105" max="15105" width="14.140625" style="22" customWidth="1"/>
    <col min="15106" max="15106" width="16.7109375" style="22" customWidth="1"/>
    <col min="15107" max="15107" width="38" style="22" customWidth="1"/>
    <col min="15108" max="15108" width="16" style="22" bestFit="1" customWidth="1"/>
    <col min="15109" max="15109" width="14.5703125" style="22" customWidth="1"/>
    <col min="15110" max="15110" width="13.28515625" style="22" customWidth="1"/>
    <col min="15111" max="15111" width="16" style="22" bestFit="1" customWidth="1"/>
    <col min="15112" max="15112" width="14.28515625" style="22" bestFit="1" customWidth="1"/>
    <col min="15113" max="15113" width="14" style="22" customWidth="1"/>
    <col min="15114" max="15114" width="13.5703125" style="22" customWidth="1"/>
    <col min="15115" max="15115" width="12.85546875" style="22" customWidth="1"/>
    <col min="15116" max="15116" width="14.28515625" style="22" customWidth="1"/>
    <col min="15117" max="15360" width="6.85546875" style="22"/>
    <col min="15361" max="15361" width="14.140625" style="22" customWidth="1"/>
    <col min="15362" max="15362" width="16.7109375" style="22" customWidth="1"/>
    <col min="15363" max="15363" width="38" style="22" customWidth="1"/>
    <col min="15364" max="15364" width="16" style="22" bestFit="1" customWidth="1"/>
    <col min="15365" max="15365" width="14.5703125" style="22" customWidth="1"/>
    <col min="15366" max="15366" width="13.28515625" style="22" customWidth="1"/>
    <col min="15367" max="15367" width="16" style="22" bestFit="1" customWidth="1"/>
    <col min="15368" max="15368" width="14.28515625" style="22" bestFit="1" customWidth="1"/>
    <col min="15369" max="15369" width="14" style="22" customWidth="1"/>
    <col min="15370" max="15370" width="13.5703125" style="22" customWidth="1"/>
    <col min="15371" max="15371" width="12.85546875" style="22" customWidth="1"/>
    <col min="15372" max="15372" width="14.28515625" style="22" customWidth="1"/>
    <col min="15373" max="15616" width="6.85546875" style="22"/>
    <col min="15617" max="15617" width="14.140625" style="22" customWidth="1"/>
    <col min="15618" max="15618" width="16.7109375" style="22" customWidth="1"/>
    <col min="15619" max="15619" width="38" style="22" customWidth="1"/>
    <col min="15620" max="15620" width="16" style="22" bestFit="1" customWidth="1"/>
    <col min="15621" max="15621" width="14.5703125" style="22" customWidth="1"/>
    <col min="15622" max="15622" width="13.28515625" style="22" customWidth="1"/>
    <col min="15623" max="15623" width="16" style="22" bestFit="1" customWidth="1"/>
    <col min="15624" max="15624" width="14.28515625" style="22" bestFit="1" customWidth="1"/>
    <col min="15625" max="15625" width="14" style="22" customWidth="1"/>
    <col min="15626" max="15626" width="13.5703125" style="22" customWidth="1"/>
    <col min="15627" max="15627" width="12.85546875" style="22" customWidth="1"/>
    <col min="15628" max="15628" width="14.28515625" style="22" customWidth="1"/>
    <col min="15629" max="15872" width="6.85546875" style="22"/>
    <col min="15873" max="15873" width="14.140625" style="22" customWidth="1"/>
    <col min="15874" max="15874" width="16.7109375" style="22" customWidth="1"/>
    <col min="15875" max="15875" width="38" style="22" customWidth="1"/>
    <col min="15876" max="15876" width="16" style="22" bestFit="1" customWidth="1"/>
    <col min="15877" max="15877" width="14.5703125" style="22" customWidth="1"/>
    <col min="15878" max="15878" width="13.28515625" style="22" customWidth="1"/>
    <col min="15879" max="15879" width="16" style="22" bestFit="1" customWidth="1"/>
    <col min="15880" max="15880" width="14.28515625" style="22" bestFit="1" customWidth="1"/>
    <col min="15881" max="15881" width="14" style="22" customWidth="1"/>
    <col min="15882" max="15882" width="13.5703125" style="22" customWidth="1"/>
    <col min="15883" max="15883" width="12.85546875" style="22" customWidth="1"/>
    <col min="15884" max="15884" width="14.28515625" style="22" customWidth="1"/>
    <col min="15885" max="16128" width="6.85546875" style="22"/>
    <col min="16129" max="16129" width="14.140625" style="22" customWidth="1"/>
    <col min="16130" max="16130" width="16.7109375" style="22" customWidth="1"/>
    <col min="16131" max="16131" width="38" style="22" customWidth="1"/>
    <col min="16132" max="16132" width="16" style="22" bestFit="1" customWidth="1"/>
    <col min="16133" max="16133" width="14.5703125" style="22" customWidth="1"/>
    <col min="16134" max="16134" width="13.28515625" style="22" customWidth="1"/>
    <col min="16135" max="16135" width="16" style="22" bestFit="1" customWidth="1"/>
    <col min="16136" max="16136" width="14.28515625" style="22" bestFit="1" customWidth="1"/>
    <col min="16137" max="16137" width="14" style="22" customWidth="1"/>
    <col min="16138" max="16138" width="13.5703125" style="22" customWidth="1"/>
    <col min="16139" max="16139" width="12.85546875" style="22" customWidth="1"/>
    <col min="16140" max="16140" width="14.28515625" style="22" customWidth="1"/>
    <col min="16141" max="16384" width="6.85546875" style="22"/>
  </cols>
  <sheetData>
    <row r="1" spans="1:13" ht="36" customHeight="1" x14ac:dyDescent="0.25">
      <c r="A1" s="247" t="s">
        <v>42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13" ht="16.5" customHeight="1" x14ac:dyDescent="0.25">
      <c r="C2" s="39"/>
      <c r="D2" s="39"/>
      <c r="E2" s="39"/>
      <c r="F2" s="39"/>
      <c r="G2" s="39"/>
      <c r="H2" s="135"/>
      <c r="I2" s="135"/>
      <c r="J2" s="135"/>
      <c r="K2" s="135"/>
      <c r="L2" s="156" t="s">
        <v>0</v>
      </c>
      <c r="M2" s="39"/>
    </row>
    <row r="3" spans="1:13" ht="36.75" customHeight="1" x14ac:dyDescent="0.25">
      <c r="A3" s="249" t="s">
        <v>30</v>
      </c>
      <c r="B3" s="249" t="s">
        <v>18</v>
      </c>
      <c r="C3" s="251" t="s">
        <v>31</v>
      </c>
      <c r="D3" s="246" t="s">
        <v>10</v>
      </c>
      <c r="E3" s="246"/>
      <c r="F3" s="246"/>
      <c r="G3" s="246" t="s">
        <v>11</v>
      </c>
      <c r="H3" s="246"/>
      <c r="I3" s="246"/>
      <c r="J3" s="246" t="s">
        <v>32</v>
      </c>
      <c r="K3" s="246"/>
      <c r="L3" s="246"/>
      <c r="M3" s="20"/>
    </row>
    <row r="4" spans="1:13" s="20" customFormat="1" ht="55.5" customHeight="1" x14ac:dyDescent="0.25">
      <c r="A4" s="250"/>
      <c r="B4" s="250"/>
      <c r="C4" s="251"/>
      <c r="D4" s="229" t="s">
        <v>21</v>
      </c>
      <c r="E4" s="230" t="s">
        <v>33</v>
      </c>
      <c r="F4" s="230" t="s">
        <v>34</v>
      </c>
      <c r="G4" s="229" t="s">
        <v>35</v>
      </c>
      <c r="H4" s="230" t="s">
        <v>33</v>
      </c>
      <c r="I4" s="230" t="s">
        <v>34</v>
      </c>
      <c r="J4" s="229" t="s">
        <v>3</v>
      </c>
      <c r="K4" s="230" t="s">
        <v>33</v>
      </c>
      <c r="L4" s="230" t="s">
        <v>34</v>
      </c>
      <c r="M4" s="40"/>
    </row>
    <row r="5" spans="1:13" s="20" customFormat="1" ht="34.5" customHeight="1" x14ac:dyDescent="0.25">
      <c r="A5" s="228"/>
      <c r="B5" s="146"/>
      <c r="C5" s="136" t="s">
        <v>3</v>
      </c>
      <c r="D5" s="137">
        <f>E5+F5</f>
        <v>1112120440.3</v>
      </c>
      <c r="E5" s="138">
        <v>1005757991.3</v>
      </c>
      <c r="F5" s="138">
        <v>106362449</v>
      </c>
      <c r="G5" s="137">
        <f>H5+I5</f>
        <v>1117020440.3000002</v>
      </c>
      <c r="H5" s="138">
        <f>'Додаток №3'!D10</f>
        <v>1006257991.3000001</v>
      </c>
      <c r="I5" s="138">
        <f>'Додаток №3'!I10</f>
        <v>110762449</v>
      </c>
      <c r="J5" s="137">
        <f>SUM(K5:L5)</f>
        <v>4900000.0000001192</v>
      </c>
      <c r="K5" s="144">
        <f>H5-E5</f>
        <v>500000.00000011921</v>
      </c>
      <c r="L5" s="138">
        <f>L6+L8</f>
        <v>4400000</v>
      </c>
      <c r="M5" s="40"/>
    </row>
    <row r="6" spans="1:13" s="41" customFormat="1" ht="38.25" customHeight="1" x14ac:dyDescent="0.2">
      <c r="A6" s="83" t="s">
        <v>43</v>
      </c>
      <c r="B6" s="80"/>
      <c r="C6" s="81" t="s">
        <v>44</v>
      </c>
      <c r="D6" s="139">
        <f>E6+F6</f>
        <v>12467499.5</v>
      </c>
      <c r="E6" s="140">
        <v>10417499.5</v>
      </c>
      <c r="F6" s="139">
        <v>2050000</v>
      </c>
      <c r="G6" s="137">
        <f>H6+I6</f>
        <v>14367499.5</v>
      </c>
      <c r="H6" s="138">
        <f>'Додаток №3'!D11</f>
        <v>10667499.5</v>
      </c>
      <c r="I6" s="138">
        <f>'Додаток №3'!I11</f>
        <v>3700000</v>
      </c>
      <c r="J6" s="85">
        <f>G6-D6</f>
        <v>1900000</v>
      </c>
      <c r="K6" s="144">
        <f>H6-E6</f>
        <v>250000</v>
      </c>
      <c r="L6" s="144">
        <f>I6-F6</f>
        <v>1650000</v>
      </c>
      <c r="M6" s="22"/>
    </row>
    <row r="7" spans="1:13" ht="51" customHeight="1" x14ac:dyDescent="0.25">
      <c r="A7" s="147">
        <v>2761140</v>
      </c>
      <c r="B7" s="147">
        <v>180</v>
      </c>
      <c r="C7" s="141" t="s">
        <v>128</v>
      </c>
      <c r="D7" s="79"/>
      <c r="E7" s="79"/>
      <c r="F7" s="79"/>
      <c r="G7" s="142">
        <f>H7+I7</f>
        <v>1900000</v>
      </c>
      <c r="H7" s="143">
        <v>250000</v>
      </c>
      <c r="I7" s="143">
        <f>1900000-H7</f>
        <v>1650000</v>
      </c>
      <c r="J7" s="86">
        <f>G7-D7</f>
        <v>1900000</v>
      </c>
      <c r="K7" s="142">
        <f>H7-E7</f>
        <v>250000</v>
      </c>
      <c r="L7" s="142">
        <f>I7-F7</f>
        <v>1650000</v>
      </c>
    </row>
    <row r="8" spans="1:13" ht="27.75" customHeight="1" x14ac:dyDescent="0.2">
      <c r="A8" s="160" t="s">
        <v>111</v>
      </c>
      <c r="B8" s="161"/>
      <c r="C8" s="162" t="s">
        <v>112</v>
      </c>
      <c r="D8" s="85">
        <f>E8+F8</f>
        <v>3768091.8000000003</v>
      </c>
      <c r="E8" s="85">
        <v>2912531.3000000003</v>
      </c>
      <c r="F8" s="85">
        <v>855560.5</v>
      </c>
      <c r="G8" s="144">
        <f>H8+I8</f>
        <v>6768091.7999999998</v>
      </c>
      <c r="H8" s="138">
        <f>'Додаток №3'!D13</f>
        <v>3162531.3</v>
      </c>
      <c r="I8" s="145">
        <f>'Додаток №3'!I13</f>
        <v>3605560.5</v>
      </c>
      <c r="J8" s="85">
        <f>G8-D8</f>
        <v>2999999.9999999995</v>
      </c>
      <c r="K8" s="144">
        <f>H8-E8</f>
        <v>249999.99999999953</v>
      </c>
      <c r="L8" s="144">
        <f>I8-F8</f>
        <v>2750000</v>
      </c>
    </row>
    <row r="9" spans="1:13" ht="64.5" customHeight="1" x14ac:dyDescent="0.25">
      <c r="A9" s="164">
        <v>1101570</v>
      </c>
      <c r="B9" s="164">
        <v>431</v>
      </c>
      <c r="C9" s="163" t="s">
        <v>127</v>
      </c>
      <c r="D9" s="86">
        <f>E9+F9</f>
        <v>0</v>
      </c>
      <c r="E9" s="86"/>
      <c r="F9" s="86"/>
      <c r="G9" s="86">
        <f>H9+I9</f>
        <v>3000000</v>
      </c>
      <c r="H9" s="143">
        <f>H7</f>
        <v>250000</v>
      </c>
      <c r="I9" s="86">
        <f>3000000-H9</f>
        <v>2750000</v>
      </c>
      <c r="J9" s="86">
        <f>G9-D9</f>
        <v>3000000</v>
      </c>
      <c r="K9" s="142">
        <f>H9-E9</f>
        <v>250000</v>
      </c>
      <c r="L9" s="142">
        <f>I9-F9</f>
        <v>2750000</v>
      </c>
    </row>
    <row r="10" spans="1:13" ht="18.75" x14ac:dyDescent="0.25">
      <c r="A10" s="42"/>
      <c r="B10" s="43"/>
      <c r="C10" s="44"/>
      <c r="M10" s="45"/>
    </row>
    <row r="11" spans="1:13" s="45" customFormat="1" ht="18.75" x14ac:dyDescent="0.25">
      <c r="A11" s="62"/>
      <c r="B11" s="63"/>
      <c r="C11" s="61"/>
      <c r="D11" s="49"/>
      <c r="E11" s="49"/>
      <c r="F11" s="49"/>
      <c r="G11" s="22"/>
      <c r="H11" s="47"/>
      <c r="I11" s="22"/>
      <c r="J11" s="22"/>
      <c r="K11" s="22"/>
      <c r="L11" s="22"/>
      <c r="M11" s="48"/>
    </row>
    <row r="12" spans="1:13" s="48" customFormat="1" ht="15.75" x14ac:dyDescent="0.25">
      <c r="A12" s="33"/>
      <c r="B12" s="22"/>
      <c r="C12" s="38"/>
      <c r="D12" s="49"/>
      <c r="E12" s="49"/>
      <c r="F12" s="49"/>
      <c r="G12" s="49"/>
      <c r="H12" s="49"/>
      <c r="I12" s="49"/>
      <c r="J12" s="22"/>
      <c r="K12" s="22"/>
      <c r="L12" s="22"/>
      <c r="M12" s="22"/>
    </row>
    <row r="13" spans="1:13" ht="18.75" x14ac:dyDescent="0.25">
      <c r="A13" s="46"/>
      <c r="D13" s="49"/>
      <c r="E13" s="49"/>
      <c r="F13" s="49"/>
      <c r="G13" s="49"/>
      <c r="H13" s="49"/>
      <c r="I13" s="49"/>
      <c r="M13" s="45"/>
    </row>
    <row r="14" spans="1:13" s="45" customFormat="1" ht="15.75" x14ac:dyDescent="0.25">
      <c r="A14" s="33"/>
      <c r="B14" s="22"/>
      <c r="C14" s="38"/>
      <c r="D14" s="49"/>
      <c r="E14" s="49"/>
      <c r="F14" s="49"/>
      <c r="G14" s="49"/>
      <c r="H14" s="49"/>
      <c r="I14" s="49"/>
      <c r="J14" s="22"/>
      <c r="K14" s="22"/>
      <c r="L14" s="22"/>
      <c r="M14" s="48"/>
    </row>
    <row r="15" spans="1:13" s="48" customFormat="1" ht="18.75" x14ac:dyDescent="0.25">
      <c r="A15" s="46"/>
      <c r="B15" s="22"/>
      <c r="C15" s="38"/>
      <c r="D15" s="49"/>
      <c r="E15" s="49"/>
      <c r="F15" s="49"/>
      <c r="G15" s="22"/>
      <c r="H15" s="47"/>
      <c r="I15" s="22"/>
      <c r="J15" s="22"/>
      <c r="K15" s="22"/>
      <c r="L15" s="22"/>
      <c r="M15" s="22"/>
    </row>
    <row r="16" spans="1:13" ht="18.75" x14ac:dyDescent="0.25">
      <c r="A16" s="42" t="s">
        <v>29</v>
      </c>
      <c r="D16" s="49"/>
      <c r="E16" s="49"/>
      <c r="F16" s="49"/>
      <c r="H16" s="47"/>
      <c r="M16" s="45"/>
    </row>
    <row r="17" spans="1:13" s="45" customFormat="1" ht="18.75" x14ac:dyDescent="0.25">
      <c r="A17" s="37"/>
      <c r="B17" s="22"/>
      <c r="C17" s="38"/>
      <c r="D17" s="49"/>
      <c r="E17" s="49"/>
      <c r="F17" s="49"/>
      <c r="G17" s="22"/>
      <c r="H17" s="22"/>
      <c r="I17" s="22"/>
      <c r="J17" s="22"/>
      <c r="K17" s="22"/>
      <c r="L17" s="22"/>
      <c r="M17" s="48"/>
    </row>
    <row r="18" spans="1:13" s="48" customFormat="1" ht="13.5" x14ac:dyDescent="0.25">
      <c r="A18" s="22"/>
      <c r="B18" s="22"/>
      <c r="C18" s="38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1:13" x14ac:dyDescent="0.25">
      <c r="M19" s="45"/>
    </row>
    <row r="20" spans="1:13" s="45" customFormat="1" ht="13.5" x14ac:dyDescent="0.25">
      <c r="A20" s="22"/>
      <c r="B20" s="22"/>
      <c r="C20" s="38"/>
      <c r="D20" s="22"/>
      <c r="E20" s="22"/>
      <c r="F20" s="22"/>
      <c r="G20" s="22"/>
      <c r="H20" s="22"/>
      <c r="I20" s="22"/>
      <c r="J20" s="22"/>
      <c r="K20" s="22"/>
      <c r="L20" s="22"/>
      <c r="M20" s="48"/>
    </row>
    <row r="21" spans="1:13" s="48" customFormat="1" ht="13.5" x14ac:dyDescent="0.25">
      <c r="A21" s="22"/>
      <c r="B21" s="22"/>
      <c r="C21" s="38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1:13" x14ac:dyDescent="0.25">
      <c r="M22" s="45"/>
    </row>
    <row r="23" spans="1:13" s="45" customFormat="1" ht="13.5" x14ac:dyDescent="0.25">
      <c r="A23" s="22"/>
      <c r="B23" s="22"/>
      <c r="C23" s="38"/>
      <c r="D23" s="22"/>
      <c r="E23" s="22"/>
      <c r="F23" s="22"/>
      <c r="G23" s="22"/>
      <c r="H23" s="22"/>
      <c r="I23" s="22"/>
      <c r="J23" s="22"/>
      <c r="K23" s="22"/>
      <c r="L23" s="22"/>
      <c r="M23" s="48"/>
    </row>
    <row r="24" spans="1:13" s="48" customFormat="1" ht="13.5" x14ac:dyDescent="0.25">
      <c r="A24" s="22"/>
      <c r="B24" s="22"/>
      <c r="C24" s="38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1:13" x14ac:dyDescent="0.25">
      <c r="M25" s="45"/>
    </row>
    <row r="26" spans="1:13" s="45" customFormat="1" ht="13.5" x14ac:dyDescent="0.25">
      <c r="A26" s="22"/>
      <c r="B26" s="22"/>
      <c r="C26" s="38"/>
      <c r="D26" s="22"/>
      <c r="E26" s="22"/>
      <c r="F26" s="22"/>
      <c r="G26" s="22"/>
      <c r="H26" s="22"/>
      <c r="I26" s="22"/>
      <c r="J26" s="22"/>
      <c r="K26" s="22"/>
      <c r="L26" s="22"/>
      <c r="M26" s="48"/>
    </row>
    <row r="27" spans="1:13" s="48" customFormat="1" ht="13.5" x14ac:dyDescent="0.25">
      <c r="A27" s="22"/>
      <c r="B27" s="22"/>
      <c r="C27" s="38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3" x14ac:dyDescent="0.25">
      <c r="M28" s="45"/>
    </row>
    <row r="29" spans="1:13" s="45" customFormat="1" ht="13.5" x14ac:dyDescent="0.25">
      <c r="A29" s="22"/>
      <c r="B29" s="22"/>
      <c r="C29" s="38"/>
      <c r="D29" s="22"/>
      <c r="E29" s="22"/>
      <c r="F29" s="22"/>
      <c r="G29" s="22"/>
      <c r="H29" s="22"/>
      <c r="I29" s="22"/>
      <c r="J29" s="22"/>
      <c r="K29" s="22"/>
      <c r="L29" s="22"/>
      <c r="M29" s="48"/>
    </row>
    <row r="30" spans="1:13" s="48" customFormat="1" ht="13.5" x14ac:dyDescent="0.25">
      <c r="A30" s="22"/>
      <c r="B30" s="22"/>
      <c r="C30" s="38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2" spans="1:13" x14ac:dyDescent="0.25">
      <c r="M32" s="45"/>
    </row>
    <row r="33" spans="1:13" s="45" customFormat="1" ht="13.5" x14ac:dyDescent="0.25">
      <c r="A33" s="22"/>
      <c r="B33" s="22"/>
      <c r="C33" s="38"/>
      <c r="D33" s="22"/>
      <c r="E33" s="22"/>
      <c r="F33" s="22"/>
      <c r="G33" s="22"/>
      <c r="H33" s="22"/>
      <c r="I33" s="22"/>
      <c r="J33" s="22"/>
      <c r="K33" s="22"/>
      <c r="L33" s="22"/>
      <c r="M33" s="48"/>
    </row>
    <row r="34" spans="1:13" s="48" customFormat="1" ht="13.5" x14ac:dyDescent="0.25">
      <c r="A34" s="22"/>
      <c r="B34" s="22"/>
      <c r="C34" s="38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x14ac:dyDescent="0.25">
      <c r="M35" s="45"/>
    </row>
    <row r="36" spans="1:13" s="45" customFormat="1" ht="13.5" x14ac:dyDescent="0.25">
      <c r="A36" s="22"/>
      <c r="B36" s="22"/>
      <c r="C36" s="38"/>
      <c r="D36" s="22"/>
      <c r="E36" s="22"/>
      <c r="F36" s="22"/>
      <c r="G36" s="22"/>
      <c r="H36" s="22"/>
      <c r="I36" s="22"/>
      <c r="J36" s="22"/>
      <c r="K36" s="22"/>
      <c r="L36" s="22"/>
      <c r="M36" s="48"/>
    </row>
    <row r="37" spans="1:13" s="48" customFormat="1" ht="13.5" x14ac:dyDescent="0.25">
      <c r="A37" s="22"/>
      <c r="B37" s="22"/>
      <c r="C37" s="38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1:13" x14ac:dyDescent="0.25">
      <c r="M38" s="45"/>
    </row>
    <row r="39" spans="1:13" s="45" customFormat="1" ht="13.5" x14ac:dyDescent="0.25">
      <c r="A39" s="22"/>
      <c r="B39" s="22"/>
      <c r="C39" s="38"/>
      <c r="D39" s="22"/>
      <c r="E39" s="22"/>
      <c r="F39" s="22"/>
      <c r="G39" s="22"/>
      <c r="H39" s="22"/>
      <c r="I39" s="22"/>
      <c r="J39" s="22"/>
      <c r="K39" s="22"/>
      <c r="L39" s="22"/>
      <c r="M39" s="48"/>
    </row>
    <row r="40" spans="1:13" s="48" customFormat="1" ht="13.5" x14ac:dyDescent="0.25">
      <c r="A40" s="22"/>
      <c r="B40" s="22"/>
      <c r="C40" s="38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x14ac:dyDescent="0.25">
      <c r="M41" s="45"/>
    </row>
    <row r="42" spans="1:13" s="45" customFormat="1" ht="13.5" x14ac:dyDescent="0.25">
      <c r="A42" s="22"/>
      <c r="B42" s="22"/>
      <c r="C42" s="38"/>
      <c r="D42" s="22"/>
      <c r="E42" s="22"/>
      <c r="F42" s="22"/>
      <c r="G42" s="22"/>
      <c r="H42" s="22"/>
      <c r="I42" s="22"/>
      <c r="J42" s="22"/>
      <c r="K42" s="22"/>
      <c r="L42" s="22"/>
      <c r="M42" s="48"/>
    </row>
    <row r="43" spans="1:13" s="48" customFormat="1" ht="13.5" x14ac:dyDescent="0.25">
      <c r="A43" s="22"/>
      <c r="B43" s="22"/>
      <c r="C43" s="38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x14ac:dyDescent="0.25">
      <c r="M44" s="45"/>
    </row>
    <row r="45" spans="1:13" s="45" customFormat="1" ht="13.5" x14ac:dyDescent="0.25">
      <c r="A45" s="22"/>
      <c r="B45" s="22"/>
      <c r="C45" s="38"/>
      <c r="D45" s="22"/>
      <c r="E45" s="22"/>
      <c r="F45" s="22"/>
      <c r="G45" s="22"/>
      <c r="H45" s="22"/>
      <c r="I45" s="22"/>
      <c r="J45" s="22"/>
      <c r="K45" s="22"/>
      <c r="L45" s="22"/>
      <c r="M45" s="48"/>
    </row>
    <row r="46" spans="1:13" s="48" customFormat="1" ht="13.5" x14ac:dyDescent="0.25">
      <c r="A46" s="22"/>
      <c r="B46" s="22"/>
      <c r="C46" s="38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x14ac:dyDescent="0.25">
      <c r="M47" s="45"/>
    </row>
    <row r="48" spans="1:13" s="45" customFormat="1" ht="13.5" x14ac:dyDescent="0.25">
      <c r="A48" s="22"/>
      <c r="B48" s="22"/>
      <c r="C48" s="38"/>
      <c r="D48" s="22"/>
      <c r="E48" s="22"/>
      <c r="F48" s="22"/>
      <c r="G48" s="22"/>
      <c r="H48" s="22"/>
      <c r="I48" s="22"/>
      <c r="J48" s="22"/>
      <c r="K48" s="22"/>
      <c r="L48" s="22"/>
      <c r="M48" s="48"/>
    </row>
    <row r="49" spans="1:13" s="48" customFormat="1" ht="13.5" x14ac:dyDescent="0.25">
      <c r="A49" s="22"/>
      <c r="B49" s="22"/>
      <c r="C49" s="38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x14ac:dyDescent="0.25">
      <c r="M50" s="45"/>
    </row>
    <row r="51" spans="1:13" s="45" customFormat="1" ht="13.5" x14ac:dyDescent="0.25">
      <c r="A51" s="22"/>
      <c r="B51" s="22"/>
      <c r="C51" s="38"/>
      <c r="D51" s="22"/>
      <c r="E51" s="22"/>
      <c r="F51" s="22"/>
      <c r="G51" s="22"/>
      <c r="H51" s="22"/>
      <c r="I51" s="22"/>
      <c r="J51" s="22"/>
      <c r="K51" s="22"/>
      <c r="L51" s="22"/>
      <c r="M51" s="48"/>
    </row>
    <row r="52" spans="1:13" s="48" customFormat="1" ht="13.5" x14ac:dyDescent="0.25">
      <c r="A52" s="22"/>
      <c r="B52" s="22"/>
      <c r="C52" s="38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x14ac:dyDescent="0.25">
      <c r="M53" s="45"/>
    </row>
    <row r="54" spans="1:13" s="45" customFormat="1" ht="13.5" x14ac:dyDescent="0.25">
      <c r="A54" s="22"/>
      <c r="B54" s="22"/>
      <c r="C54" s="38"/>
      <c r="D54" s="22"/>
      <c r="E54" s="22"/>
      <c r="F54" s="22"/>
      <c r="G54" s="22"/>
      <c r="H54" s="22"/>
      <c r="I54" s="22"/>
      <c r="J54" s="22"/>
      <c r="K54" s="22"/>
      <c r="L54" s="22"/>
      <c r="M54" s="48"/>
    </row>
    <row r="55" spans="1:13" s="48" customFormat="1" ht="13.5" x14ac:dyDescent="0.25">
      <c r="A55" s="22"/>
      <c r="B55" s="22"/>
      <c r="C55" s="38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x14ac:dyDescent="0.25">
      <c r="M56" s="45"/>
    </row>
    <row r="57" spans="1:13" s="45" customFormat="1" ht="13.5" x14ac:dyDescent="0.25">
      <c r="A57" s="22"/>
      <c r="B57" s="22"/>
      <c r="C57" s="38"/>
      <c r="D57" s="22"/>
      <c r="E57" s="22"/>
      <c r="F57" s="22"/>
      <c r="G57" s="22"/>
      <c r="H57" s="22"/>
      <c r="I57" s="22"/>
      <c r="J57" s="22"/>
      <c r="K57" s="22"/>
      <c r="L57" s="22"/>
      <c r="M57" s="48"/>
    </row>
    <row r="58" spans="1:13" s="48" customFormat="1" ht="13.5" x14ac:dyDescent="0.25">
      <c r="A58" s="22"/>
      <c r="B58" s="22"/>
      <c r="C58" s="38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x14ac:dyDescent="0.25">
      <c r="M59" s="45"/>
    </row>
    <row r="60" spans="1:13" s="45" customFormat="1" ht="13.5" x14ac:dyDescent="0.25">
      <c r="A60" s="22"/>
      <c r="B60" s="22"/>
      <c r="C60" s="38"/>
      <c r="D60" s="22"/>
      <c r="E60" s="22"/>
      <c r="F60" s="22"/>
      <c r="G60" s="22"/>
      <c r="H60" s="22"/>
      <c r="I60" s="22"/>
      <c r="J60" s="22"/>
      <c r="K60" s="22"/>
      <c r="L60" s="22"/>
      <c r="M60" s="48"/>
    </row>
    <row r="61" spans="1:13" s="48" customFormat="1" ht="13.5" x14ac:dyDescent="0.25">
      <c r="A61" s="22"/>
      <c r="B61" s="22"/>
      <c r="C61" s="38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x14ac:dyDescent="0.25">
      <c r="M62" s="45"/>
    </row>
    <row r="63" spans="1:13" s="45" customFormat="1" ht="13.5" x14ac:dyDescent="0.25">
      <c r="A63" s="22"/>
      <c r="B63" s="22"/>
      <c r="C63" s="38"/>
      <c r="D63" s="22"/>
      <c r="E63" s="22"/>
      <c r="F63" s="22"/>
      <c r="G63" s="22"/>
      <c r="H63" s="22"/>
      <c r="I63" s="22"/>
      <c r="J63" s="22"/>
      <c r="K63" s="22"/>
      <c r="L63" s="22"/>
      <c r="M63" s="48"/>
    </row>
    <row r="64" spans="1:13" s="48" customFormat="1" ht="13.5" x14ac:dyDescent="0.25">
      <c r="A64" s="22"/>
      <c r="B64" s="22"/>
      <c r="C64" s="38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x14ac:dyDescent="0.25">
      <c r="M65" s="45"/>
    </row>
    <row r="66" spans="1:13" s="45" customFormat="1" ht="13.5" x14ac:dyDescent="0.25">
      <c r="A66" s="22"/>
      <c r="B66" s="22"/>
      <c r="C66" s="38"/>
      <c r="D66" s="22"/>
      <c r="E66" s="22"/>
      <c r="F66" s="22"/>
      <c r="G66" s="22"/>
      <c r="H66" s="22"/>
      <c r="I66" s="22"/>
      <c r="J66" s="22"/>
      <c r="K66" s="22"/>
      <c r="L66" s="22"/>
      <c r="M66" s="48"/>
    </row>
    <row r="67" spans="1:13" s="48" customFormat="1" ht="13.5" x14ac:dyDescent="0.25">
      <c r="A67" s="22"/>
      <c r="B67" s="22"/>
      <c r="C67" s="38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x14ac:dyDescent="0.25">
      <c r="M68" s="45"/>
    </row>
    <row r="69" spans="1:13" s="45" customFormat="1" ht="13.5" x14ac:dyDescent="0.25">
      <c r="A69" s="22"/>
      <c r="B69" s="22"/>
      <c r="C69" s="38"/>
      <c r="D69" s="22"/>
      <c r="E69" s="22"/>
      <c r="F69" s="22"/>
      <c r="G69" s="22"/>
      <c r="H69" s="22"/>
      <c r="I69" s="22"/>
      <c r="J69" s="22"/>
      <c r="K69" s="22"/>
      <c r="L69" s="22"/>
      <c r="M69" s="48"/>
    </row>
    <row r="70" spans="1:13" s="48" customFormat="1" ht="13.5" x14ac:dyDescent="0.25">
      <c r="A70" s="22"/>
      <c r="B70" s="22"/>
      <c r="C70" s="38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x14ac:dyDescent="0.25">
      <c r="M71" s="45"/>
    </row>
    <row r="72" spans="1:13" s="45" customFormat="1" ht="13.5" x14ac:dyDescent="0.25">
      <c r="A72" s="22"/>
      <c r="B72" s="22"/>
      <c r="C72" s="38"/>
      <c r="D72" s="22"/>
      <c r="E72" s="22"/>
      <c r="F72" s="22"/>
      <c r="G72" s="22"/>
      <c r="H72" s="22"/>
      <c r="I72" s="22"/>
      <c r="J72" s="22"/>
      <c r="K72" s="22"/>
      <c r="L72" s="22"/>
      <c r="M72" s="48"/>
    </row>
    <row r="73" spans="1:13" s="48" customFormat="1" ht="13.5" x14ac:dyDescent="0.25">
      <c r="A73" s="22"/>
      <c r="B73" s="22"/>
      <c r="C73" s="38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1:13" x14ac:dyDescent="0.25">
      <c r="M74" s="45"/>
    </row>
    <row r="75" spans="1:13" s="45" customFormat="1" ht="13.5" x14ac:dyDescent="0.25">
      <c r="A75" s="22"/>
      <c r="B75" s="22"/>
      <c r="C75" s="38"/>
      <c r="D75" s="22"/>
      <c r="E75" s="22"/>
      <c r="F75" s="22"/>
      <c r="G75" s="22"/>
      <c r="H75" s="22"/>
      <c r="I75" s="22"/>
      <c r="J75" s="22"/>
      <c r="K75" s="22"/>
      <c r="L75" s="22"/>
      <c r="M75" s="48"/>
    </row>
    <row r="76" spans="1:13" s="48" customFormat="1" ht="13.5" x14ac:dyDescent="0.25">
      <c r="A76" s="22"/>
      <c r="B76" s="22"/>
      <c r="C76" s="38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1:13" x14ac:dyDescent="0.25">
      <c r="M77" s="45"/>
    </row>
    <row r="78" spans="1:13" s="45" customFormat="1" ht="13.5" x14ac:dyDescent="0.25">
      <c r="A78" s="22"/>
      <c r="B78" s="22"/>
      <c r="C78" s="38"/>
      <c r="D78" s="22"/>
      <c r="E78" s="22"/>
      <c r="F78" s="22"/>
      <c r="G78" s="22"/>
      <c r="H78" s="22"/>
      <c r="I78" s="22"/>
      <c r="J78" s="22"/>
      <c r="K78" s="22"/>
      <c r="L78" s="22"/>
      <c r="M78" s="48"/>
    </row>
    <row r="79" spans="1:13" s="48" customFormat="1" ht="13.5" x14ac:dyDescent="0.25">
      <c r="A79" s="22"/>
      <c r="B79" s="22"/>
      <c r="C79" s="38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x14ac:dyDescent="0.25">
      <c r="M80" s="45"/>
    </row>
    <row r="81" spans="1:13" s="45" customFormat="1" ht="13.5" x14ac:dyDescent="0.25">
      <c r="A81" s="22"/>
      <c r="B81" s="22"/>
      <c r="C81" s="38"/>
      <c r="D81" s="22"/>
      <c r="E81" s="22"/>
      <c r="F81" s="22"/>
      <c r="G81" s="22"/>
      <c r="H81" s="22"/>
      <c r="I81" s="22"/>
      <c r="J81" s="22"/>
      <c r="K81" s="22"/>
      <c r="L81" s="22"/>
      <c r="M81" s="48"/>
    </row>
    <row r="82" spans="1:13" s="48" customFormat="1" ht="13.5" x14ac:dyDescent="0.25">
      <c r="A82" s="22"/>
      <c r="B82" s="22"/>
      <c r="C82" s="38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x14ac:dyDescent="0.25">
      <c r="M83" s="45"/>
    </row>
    <row r="84" spans="1:13" s="45" customFormat="1" ht="13.5" x14ac:dyDescent="0.25">
      <c r="A84" s="22"/>
      <c r="B84" s="22"/>
      <c r="C84" s="38"/>
      <c r="D84" s="22"/>
      <c r="E84" s="22"/>
      <c r="F84" s="22"/>
      <c r="G84" s="22"/>
      <c r="H84" s="22"/>
      <c r="I84" s="22"/>
      <c r="J84" s="22"/>
      <c r="K84" s="22"/>
      <c r="L84" s="22"/>
      <c r="M84" s="48"/>
    </row>
    <row r="85" spans="1:13" s="48" customFormat="1" ht="13.5" x14ac:dyDescent="0.25">
      <c r="A85" s="22"/>
      <c r="B85" s="22"/>
      <c r="C85" s="38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1:13" x14ac:dyDescent="0.25">
      <c r="M86" s="45"/>
    </row>
    <row r="87" spans="1:13" s="45" customFormat="1" ht="13.5" x14ac:dyDescent="0.25">
      <c r="A87" s="22"/>
      <c r="B87" s="22"/>
      <c r="C87" s="38"/>
      <c r="D87" s="22"/>
      <c r="E87" s="22"/>
      <c r="F87" s="22"/>
      <c r="G87" s="22"/>
      <c r="H87" s="22"/>
      <c r="I87" s="22"/>
      <c r="J87" s="22"/>
      <c r="K87" s="22"/>
      <c r="L87" s="22"/>
      <c r="M87" s="48"/>
    </row>
    <row r="88" spans="1:13" s="48" customFormat="1" ht="13.5" x14ac:dyDescent="0.25">
      <c r="A88" s="22"/>
      <c r="B88" s="22"/>
      <c r="C88" s="38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3" x14ac:dyDescent="0.25">
      <c r="M89" s="45"/>
    </row>
    <row r="90" spans="1:13" s="45" customFormat="1" ht="13.5" x14ac:dyDescent="0.25">
      <c r="A90" s="22"/>
      <c r="B90" s="22"/>
      <c r="C90" s="38"/>
      <c r="D90" s="22"/>
      <c r="E90" s="22"/>
      <c r="F90" s="22"/>
      <c r="G90" s="22"/>
      <c r="H90" s="22"/>
      <c r="I90" s="22"/>
      <c r="J90" s="22"/>
      <c r="K90" s="22"/>
      <c r="L90" s="22"/>
      <c r="M90" s="48"/>
    </row>
    <row r="91" spans="1:13" s="48" customFormat="1" ht="13.5" x14ac:dyDescent="0.25">
      <c r="A91" s="22"/>
      <c r="B91" s="22"/>
      <c r="C91" s="38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1:13" x14ac:dyDescent="0.25">
      <c r="M92" s="45"/>
    </row>
    <row r="93" spans="1:13" s="45" customFormat="1" ht="13.5" x14ac:dyDescent="0.25">
      <c r="A93" s="22"/>
      <c r="B93" s="22"/>
      <c r="C93" s="38"/>
      <c r="D93" s="22"/>
      <c r="E93" s="22"/>
      <c r="F93" s="22"/>
      <c r="G93" s="22"/>
      <c r="H93" s="22"/>
      <c r="I93" s="22"/>
      <c r="J93" s="22"/>
      <c r="K93" s="22"/>
      <c r="L93" s="22"/>
      <c r="M93" s="48"/>
    </row>
    <row r="94" spans="1:13" s="48" customFormat="1" ht="13.5" x14ac:dyDescent="0.25">
      <c r="A94" s="22"/>
      <c r="B94" s="22"/>
      <c r="C94" s="38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3" x14ac:dyDescent="0.25">
      <c r="M95" s="45"/>
    </row>
    <row r="96" spans="1:13" s="45" customFormat="1" ht="13.5" x14ac:dyDescent="0.25">
      <c r="A96" s="22"/>
      <c r="B96" s="22"/>
      <c r="C96" s="38"/>
      <c r="D96" s="22"/>
      <c r="E96" s="22"/>
      <c r="F96" s="22"/>
      <c r="G96" s="22"/>
      <c r="H96" s="22"/>
      <c r="I96" s="22"/>
      <c r="J96" s="22"/>
      <c r="K96" s="22"/>
      <c r="L96" s="22"/>
      <c r="M96" s="48"/>
    </row>
    <row r="97" spans="1:13" s="48" customFormat="1" ht="13.5" x14ac:dyDescent="0.25">
      <c r="A97" s="22"/>
      <c r="B97" s="22"/>
      <c r="C97" s="38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1:13" x14ac:dyDescent="0.25">
      <c r="M98" s="45"/>
    </row>
    <row r="99" spans="1:13" s="45" customFormat="1" ht="13.5" x14ac:dyDescent="0.25">
      <c r="A99" s="22"/>
      <c r="B99" s="22"/>
      <c r="C99" s="38"/>
      <c r="D99" s="22"/>
      <c r="E99" s="22"/>
      <c r="F99" s="22"/>
      <c r="G99" s="22"/>
      <c r="H99" s="22"/>
      <c r="I99" s="22"/>
      <c r="J99" s="22"/>
      <c r="K99" s="22"/>
      <c r="L99" s="22"/>
      <c r="M99" s="48"/>
    </row>
    <row r="100" spans="1:13" s="48" customFormat="1" ht="13.5" x14ac:dyDescent="0.25">
      <c r="A100" s="22"/>
      <c r="B100" s="22"/>
      <c r="C100" s="38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1:13" x14ac:dyDescent="0.25">
      <c r="M101" s="45"/>
    </row>
    <row r="102" spans="1:13" s="45" customFormat="1" ht="13.5" x14ac:dyDescent="0.25">
      <c r="A102" s="22"/>
      <c r="B102" s="22"/>
      <c r="C102" s="38"/>
      <c r="D102" s="22"/>
      <c r="E102" s="22"/>
      <c r="F102" s="22"/>
      <c r="G102" s="22"/>
      <c r="H102" s="22"/>
      <c r="I102" s="22"/>
      <c r="J102" s="22"/>
      <c r="K102" s="22"/>
      <c r="L102" s="22"/>
      <c r="M102" s="48"/>
    </row>
    <row r="103" spans="1:13" s="48" customFormat="1" ht="13.5" x14ac:dyDescent="0.25">
      <c r="A103" s="22"/>
      <c r="B103" s="22"/>
      <c r="C103" s="38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1:13" x14ac:dyDescent="0.25">
      <c r="M104" s="45"/>
    </row>
    <row r="105" spans="1:13" s="45" customFormat="1" ht="13.5" x14ac:dyDescent="0.25">
      <c r="A105" s="22"/>
      <c r="B105" s="22"/>
      <c r="C105" s="38"/>
      <c r="D105" s="22"/>
      <c r="E105" s="22"/>
      <c r="F105" s="22"/>
      <c r="G105" s="22"/>
      <c r="H105" s="22"/>
      <c r="I105" s="22"/>
      <c r="J105" s="22"/>
      <c r="K105" s="22"/>
      <c r="L105" s="22"/>
      <c r="M105" s="48"/>
    </row>
    <row r="106" spans="1:13" s="48" customFormat="1" ht="13.5" x14ac:dyDescent="0.25">
      <c r="A106" s="22"/>
      <c r="B106" s="22"/>
      <c r="C106" s="38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1:13" x14ac:dyDescent="0.25">
      <c r="M107" s="45"/>
    </row>
    <row r="108" spans="1:13" s="45" customFormat="1" ht="13.5" x14ac:dyDescent="0.25">
      <c r="A108" s="22"/>
      <c r="B108" s="22"/>
      <c r="C108" s="38"/>
      <c r="D108" s="22"/>
      <c r="E108" s="22"/>
      <c r="F108" s="22"/>
      <c r="G108" s="22"/>
      <c r="H108" s="22"/>
      <c r="I108" s="22"/>
      <c r="J108" s="22"/>
      <c r="K108" s="22"/>
      <c r="L108" s="22"/>
      <c r="M108" s="48"/>
    </row>
    <row r="109" spans="1:13" s="48" customFormat="1" ht="13.5" x14ac:dyDescent="0.25">
      <c r="A109" s="22"/>
      <c r="B109" s="22"/>
      <c r="C109" s="38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1:13" x14ac:dyDescent="0.25">
      <c r="M110" s="45"/>
    </row>
    <row r="111" spans="1:13" s="45" customFormat="1" ht="13.5" x14ac:dyDescent="0.25">
      <c r="A111" s="22"/>
      <c r="B111" s="22"/>
      <c r="C111" s="38"/>
      <c r="D111" s="22"/>
      <c r="E111" s="22"/>
      <c r="F111" s="22"/>
      <c r="G111" s="22"/>
      <c r="H111" s="22"/>
      <c r="I111" s="22"/>
      <c r="J111" s="22"/>
      <c r="K111" s="22"/>
      <c r="L111" s="22"/>
      <c r="M111" s="48"/>
    </row>
    <row r="112" spans="1:13" s="48" customFormat="1" ht="13.5" x14ac:dyDescent="0.25">
      <c r="A112" s="22"/>
      <c r="B112" s="22"/>
      <c r="C112" s="38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6" spans="1:13" ht="6" customHeight="1" x14ac:dyDescent="0.25">
      <c r="M116" s="45"/>
    </row>
    <row r="117" spans="1:13" s="45" customFormat="1" x14ac:dyDescent="0.25">
      <c r="A117" s="22"/>
      <c r="B117" s="22"/>
      <c r="C117" s="38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</sheetData>
  <mergeCells count="7">
    <mergeCell ref="J3:L3"/>
    <mergeCell ref="A1:L1"/>
    <mergeCell ref="A3:A4"/>
    <mergeCell ref="B3:B4"/>
    <mergeCell ref="C3:C4"/>
    <mergeCell ref="D3:F3"/>
    <mergeCell ref="G3:I3"/>
  </mergeCells>
  <printOptions horizontalCentered="1"/>
  <pageMargins left="0" right="0" top="0" bottom="0" header="0" footer="0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1"/>
  <sheetViews>
    <sheetView view="pageBreakPreview" zoomScale="60" zoomScaleNormal="100" workbookViewId="0">
      <selection activeCell="K5" sqref="K5"/>
    </sheetView>
  </sheetViews>
  <sheetFormatPr defaultRowHeight="12.75" x14ac:dyDescent="0.2"/>
  <cols>
    <col min="1" max="1" width="15.42578125" style="87" customWidth="1"/>
    <col min="2" max="2" width="52.42578125" style="87" customWidth="1"/>
    <col min="3" max="3" width="30.85546875" style="87" hidden="1" customWidth="1"/>
    <col min="4" max="4" width="37.140625" style="87" customWidth="1"/>
    <col min="5" max="255" width="9.140625" style="87"/>
    <col min="256" max="256" width="15.42578125" style="87" customWidth="1"/>
    <col min="257" max="257" width="52.42578125" style="87" customWidth="1"/>
    <col min="258" max="258" width="56.85546875" style="87" customWidth="1"/>
    <col min="259" max="511" width="9.140625" style="87"/>
    <col min="512" max="512" width="15.42578125" style="87" customWidth="1"/>
    <col min="513" max="513" width="52.42578125" style="87" customWidth="1"/>
    <col min="514" max="514" width="56.85546875" style="87" customWidth="1"/>
    <col min="515" max="767" width="9.140625" style="87"/>
    <col min="768" max="768" width="15.42578125" style="87" customWidth="1"/>
    <col min="769" max="769" width="52.42578125" style="87" customWidth="1"/>
    <col min="770" max="770" width="56.85546875" style="87" customWidth="1"/>
    <col min="771" max="1023" width="9.140625" style="87"/>
    <col min="1024" max="1024" width="15.42578125" style="87" customWidth="1"/>
    <col min="1025" max="1025" width="52.42578125" style="87" customWidth="1"/>
    <col min="1026" max="1026" width="56.85546875" style="87" customWidth="1"/>
    <col min="1027" max="1279" width="9.140625" style="87"/>
    <col min="1280" max="1280" width="15.42578125" style="87" customWidth="1"/>
    <col min="1281" max="1281" width="52.42578125" style="87" customWidth="1"/>
    <col min="1282" max="1282" width="56.85546875" style="87" customWidth="1"/>
    <col min="1283" max="1535" width="9.140625" style="87"/>
    <col min="1536" max="1536" width="15.42578125" style="87" customWidth="1"/>
    <col min="1537" max="1537" width="52.42578125" style="87" customWidth="1"/>
    <col min="1538" max="1538" width="56.85546875" style="87" customWidth="1"/>
    <col min="1539" max="1791" width="9.140625" style="87"/>
    <col min="1792" max="1792" width="15.42578125" style="87" customWidth="1"/>
    <col min="1793" max="1793" width="52.42578125" style="87" customWidth="1"/>
    <col min="1794" max="1794" width="56.85546875" style="87" customWidth="1"/>
    <col min="1795" max="2047" width="9.140625" style="87"/>
    <col min="2048" max="2048" width="15.42578125" style="87" customWidth="1"/>
    <col min="2049" max="2049" width="52.42578125" style="87" customWidth="1"/>
    <col min="2050" max="2050" width="56.85546875" style="87" customWidth="1"/>
    <col min="2051" max="2303" width="9.140625" style="87"/>
    <col min="2304" max="2304" width="15.42578125" style="87" customWidth="1"/>
    <col min="2305" max="2305" width="52.42578125" style="87" customWidth="1"/>
    <col min="2306" max="2306" width="56.85546875" style="87" customWidth="1"/>
    <col min="2307" max="2559" width="9.140625" style="87"/>
    <col min="2560" max="2560" width="15.42578125" style="87" customWidth="1"/>
    <col min="2561" max="2561" width="52.42578125" style="87" customWidth="1"/>
    <col min="2562" max="2562" width="56.85546875" style="87" customWidth="1"/>
    <col min="2563" max="2815" width="9.140625" style="87"/>
    <col min="2816" max="2816" width="15.42578125" style="87" customWidth="1"/>
    <col min="2817" max="2817" width="52.42578125" style="87" customWidth="1"/>
    <col min="2818" max="2818" width="56.85546875" style="87" customWidth="1"/>
    <col min="2819" max="3071" width="9.140625" style="87"/>
    <col min="3072" max="3072" width="15.42578125" style="87" customWidth="1"/>
    <col min="3073" max="3073" width="52.42578125" style="87" customWidth="1"/>
    <col min="3074" max="3074" width="56.85546875" style="87" customWidth="1"/>
    <col min="3075" max="3327" width="9.140625" style="87"/>
    <col min="3328" max="3328" width="15.42578125" style="87" customWidth="1"/>
    <col min="3329" max="3329" width="52.42578125" style="87" customWidth="1"/>
    <col min="3330" max="3330" width="56.85546875" style="87" customWidth="1"/>
    <col min="3331" max="3583" width="9.140625" style="87"/>
    <col min="3584" max="3584" width="15.42578125" style="87" customWidth="1"/>
    <col min="3585" max="3585" width="52.42578125" style="87" customWidth="1"/>
    <col min="3586" max="3586" width="56.85546875" style="87" customWidth="1"/>
    <col min="3587" max="3839" width="9.140625" style="87"/>
    <col min="3840" max="3840" width="15.42578125" style="87" customWidth="1"/>
    <col min="3841" max="3841" width="52.42578125" style="87" customWidth="1"/>
    <col min="3842" max="3842" width="56.85546875" style="87" customWidth="1"/>
    <col min="3843" max="4095" width="9.140625" style="87"/>
    <col min="4096" max="4096" width="15.42578125" style="87" customWidth="1"/>
    <col min="4097" max="4097" width="52.42578125" style="87" customWidth="1"/>
    <col min="4098" max="4098" width="56.85546875" style="87" customWidth="1"/>
    <col min="4099" max="4351" width="9.140625" style="87"/>
    <col min="4352" max="4352" width="15.42578125" style="87" customWidth="1"/>
    <col min="4353" max="4353" width="52.42578125" style="87" customWidth="1"/>
    <col min="4354" max="4354" width="56.85546875" style="87" customWidth="1"/>
    <col min="4355" max="4607" width="9.140625" style="87"/>
    <col min="4608" max="4608" width="15.42578125" style="87" customWidth="1"/>
    <col min="4609" max="4609" width="52.42578125" style="87" customWidth="1"/>
    <col min="4610" max="4610" width="56.85546875" style="87" customWidth="1"/>
    <col min="4611" max="4863" width="9.140625" style="87"/>
    <col min="4864" max="4864" width="15.42578125" style="87" customWidth="1"/>
    <col min="4865" max="4865" width="52.42578125" style="87" customWidth="1"/>
    <col min="4866" max="4866" width="56.85546875" style="87" customWidth="1"/>
    <col min="4867" max="5119" width="9.140625" style="87"/>
    <col min="5120" max="5120" width="15.42578125" style="87" customWidth="1"/>
    <col min="5121" max="5121" width="52.42578125" style="87" customWidth="1"/>
    <col min="5122" max="5122" width="56.85546875" style="87" customWidth="1"/>
    <col min="5123" max="5375" width="9.140625" style="87"/>
    <col min="5376" max="5376" width="15.42578125" style="87" customWidth="1"/>
    <col min="5377" max="5377" width="52.42578125" style="87" customWidth="1"/>
    <col min="5378" max="5378" width="56.85546875" style="87" customWidth="1"/>
    <col min="5379" max="5631" width="9.140625" style="87"/>
    <col min="5632" max="5632" width="15.42578125" style="87" customWidth="1"/>
    <col min="5633" max="5633" width="52.42578125" style="87" customWidth="1"/>
    <col min="5634" max="5634" width="56.85546875" style="87" customWidth="1"/>
    <col min="5635" max="5887" width="9.140625" style="87"/>
    <col min="5888" max="5888" width="15.42578125" style="87" customWidth="1"/>
    <col min="5889" max="5889" width="52.42578125" style="87" customWidth="1"/>
    <col min="5890" max="5890" width="56.85546875" style="87" customWidth="1"/>
    <col min="5891" max="6143" width="9.140625" style="87"/>
    <col min="6144" max="6144" width="15.42578125" style="87" customWidth="1"/>
    <col min="6145" max="6145" width="52.42578125" style="87" customWidth="1"/>
    <col min="6146" max="6146" width="56.85546875" style="87" customWidth="1"/>
    <col min="6147" max="6399" width="9.140625" style="87"/>
    <col min="6400" max="6400" width="15.42578125" style="87" customWidth="1"/>
    <col min="6401" max="6401" width="52.42578125" style="87" customWidth="1"/>
    <col min="6402" max="6402" width="56.85546875" style="87" customWidth="1"/>
    <col min="6403" max="6655" width="9.140625" style="87"/>
    <col min="6656" max="6656" width="15.42578125" style="87" customWidth="1"/>
    <col min="6657" max="6657" width="52.42578125" style="87" customWidth="1"/>
    <col min="6658" max="6658" width="56.85546875" style="87" customWidth="1"/>
    <col min="6659" max="6911" width="9.140625" style="87"/>
    <col min="6912" max="6912" width="15.42578125" style="87" customWidth="1"/>
    <col min="6913" max="6913" width="52.42578125" style="87" customWidth="1"/>
    <col min="6914" max="6914" width="56.85546875" style="87" customWidth="1"/>
    <col min="6915" max="7167" width="9.140625" style="87"/>
    <col min="7168" max="7168" width="15.42578125" style="87" customWidth="1"/>
    <col min="7169" max="7169" width="52.42578125" style="87" customWidth="1"/>
    <col min="7170" max="7170" width="56.85546875" style="87" customWidth="1"/>
    <col min="7171" max="7423" width="9.140625" style="87"/>
    <col min="7424" max="7424" width="15.42578125" style="87" customWidth="1"/>
    <col min="7425" max="7425" width="52.42578125" style="87" customWidth="1"/>
    <col min="7426" max="7426" width="56.85546875" style="87" customWidth="1"/>
    <col min="7427" max="7679" width="9.140625" style="87"/>
    <col min="7680" max="7680" width="15.42578125" style="87" customWidth="1"/>
    <col min="7681" max="7681" width="52.42578125" style="87" customWidth="1"/>
    <col min="7682" max="7682" width="56.85546875" style="87" customWidth="1"/>
    <col min="7683" max="7935" width="9.140625" style="87"/>
    <col min="7936" max="7936" width="15.42578125" style="87" customWidth="1"/>
    <col min="7937" max="7937" width="52.42578125" style="87" customWidth="1"/>
    <col min="7938" max="7938" width="56.85546875" style="87" customWidth="1"/>
    <col min="7939" max="8191" width="9.140625" style="87"/>
    <col min="8192" max="8192" width="15.42578125" style="87" customWidth="1"/>
    <col min="8193" max="8193" width="52.42578125" style="87" customWidth="1"/>
    <col min="8194" max="8194" width="56.85546875" style="87" customWidth="1"/>
    <col min="8195" max="8447" width="9.140625" style="87"/>
    <col min="8448" max="8448" width="15.42578125" style="87" customWidth="1"/>
    <col min="8449" max="8449" width="52.42578125" style="87" customWidth="1"/>
    <col min="8450" max="8450" width="56.85546875" style="87" customWidth="1"/>
    <col min="8451" max="8703" width="9.140625" style="87"/>
    <col min="8704" max="8704" width="15.42578125" style="87" customWidth="1"/>
    <col min="8705" max="8705" width="52.42578125" style="87" customWidth="1"/>
    <col min="8706" max="8706" width="56.85546875" style="87" customWidth="1"/>
    <col min="8707" max="8959" width="9.140625" style="87"/>
    <col min="8960" max="8960" width="15.42578125" style="87" customWidth="1"/>
    <col min="8961" max="8961" width="52.42578125" style="87" customWidth="1"/>
    <col min="8962" max="8962" width="56.85546875" style="87" customWidth="1"/>
    <col min="8963" max="9215" width="9.140625" style="87"/>
    <col min="9216" max="9216" width="15.42578125" style="87" customWidth="1"/>
    <col min="9217" max="9217" width="52.42578125" style="87" customWidth="1"/>
    <col min="9218" max="9218" width="56.85546875" style="87" customWidth="1"/>
    <col min="9219" max="9471" width="9.140625" style="87"/>
    <col min="9472" max="9472" width="15.42578125" style="87" customWidth="1"/>
    <col min="9473" max="9473" width="52.42578125" style="87" customWidth="1"/>
    <col min="9474" max="9474" width="56.85546875" style="87" customWidth="1"/>
    <col min="9475" max="9727" width="9.140625" style="87"/>
    <col min="9728" max="9728" width="15.42578125" style="87" customWidth="1"/>
    <col min="9729" max="9729" width="52.42578125" style="87" customWidth="1"/>
    <col min="9730" max="9730" width="56.85546875" style="87" customWidth="1"/>
    <col min="9731" max="9983" width="9.140625" style="87"/>
    <col min="9984" max="9984" width="15.42578125" style="87" customWidth="1"/>
    <col min="9985" max="9985" width="52.42578125" style="87" customWidth="1"/>
    <col min="9986" max="9986" width="56.85546875" style="87" customWidth="1"/>
    <col min="9987" max="10239" width="9.140625" style="87"/>
    <col min="10240" max="10240" width="15.42578125" style="87" customWidth="1"/>
    <col min="10241" max="10241" width="52.42578125" style="87" customWidth="1"/>
    <col min="10242" max="10242" width="56.85546875" style="87" customWidth="1"/>
    <col min="10243" max="10495" width="9.140625" style="87"/>
    <col min="10496" max="10496" width="15.42578125" style="87" customWidth="1"/>
    <col min="10497" max="10497" width="52.42578125" style="87" customWidth="1"/>
    <col min="10498" max="10498" width="56.85546875" style="87" customWidth="1"/>
    <col min="10499" max="10751" width="9.140625" style="87"/>
    <col min="10752" max="10752" width="15.42578125" style="87" customWidth="1"/>
    <col min="10753" max="10753" width="52.42578125" style="87" customWidth="1"/>
    <col min="10754" max="10754" width="56.85546875" style="87" customWidth="1"/>
    <col min="10755" max="11007" width="9.140625" style="87"/>
    <col min="11008" max="11008" width="15.42578125" style="87" customWidth="1"/>
    <col min="11009" max="11009" width="52.42578125" style="87" customWidth="1"/>
    <col min="11010" max="11010" width="56.85546875" style="87" customWidth="1"/>
    <col min="11011" max="11263" width="9.140625" style="87"/>
    <col min="11264" max="11264" width="15.42578125" style="87" customWidth="1"/>
    <col min="11265" max="11265" width="52.42578125" style="87" customWidth="1"/>
    <col min="11266" max="11266" width="56.85546875" style="87" customWidth="1"/>
    <col min="11267" max="11519" width="9.140625" style="87"/>
    <col min="11520" max="11520" width="15.42578125" style="87" customWidth="1"/>
    <col min="11521" max="11521" width="52.42578125" style="87" customWidth="1"/>
    <col min="11522" max="11522" width="56.85546875" style="87" customWidth="1"/>
    <col min="11523" max="11775" width="9.140625" style="87"/>
    <col min="11776" max="11776" width="15.42578125" style="87" customWidth="1"/>
    <col min="11777" max="11777" width="52.42578125" style="87" customWidth="1"/>
    <col min="11778" max="11778" width="56.85546875" style="87" customWidth="1"/>
    <col min="11779" max="12031" width="9.140625" style="87"/>
    <col min="12032" max="12032" width="15.42578125" style="87" customWidth="1"/>
    <col min="12033" max="12033" width="52.42578125" style="87" customWidth="1"/>
    <col min="12034" max="12034" width="56.85546875" style="87" customWidth="1"/>
    <col min="12035" max="12287" width="9.140625" style="87"/>
    <col min="12288" max="12288" width="15.42578125" style="87" customWidth="1"/>
    <col min="12289" max="12289" width="52.42578125" style="87" customWidth="1"/>
    <col min="12290" max="12290" width="56.85546875" style="87" customWidth="1"/>
    <col min="12291" max="12543" width="9.140625" style="87"/>
    <col min="12544" max="12544" width="15.42578125" style="87" customWidth="1"/>
    <col min="12545" max="12545" width="52.42578125" style="87" customWidth="1"/>
    <col min="12546" max="12546" width="56.85546875" style="87" customWidth="1"/>
    <col min="12547" max="12799" width="9.140625" style="87"/>
    <col min="12800" max="12800" width="15.42578125" style="87" customWidth="1"/>
    <col min="12801" max="12801" width="52.42578125" style="87" customWidth="1"/>
    <col min="12802" max="12802" width="56.85546875" style="87" customWidth="1"/>
    <col min="12803" max="13055" width="9.140625" style="87"/>
    <col min="13056" max="13056" width="15.42578125" style="87" customWidth="1"/>
    <col min="13057" max="13057" width="52.42578125" style="87" customWidth="1"/>
    <col min="13058" max="13058" width="56.85546875" style="87" customWidth="1"/>
    <col min="13059" max="13311" width="9.140625" style="87"/>
    <col min="13312" max="13312" width="15.42578125" style="87" customWidth="1"/>
    <col min="13313" max="13313" width="52.42578125" style="87" customWidth="1"/>
    <col min="13314" max="13314" width="56.85546875" style="87" customWidth="1"/>
    <col min="13315" max="13567" width="9.140625" style="87"/>
    <col min="13568" max="13568" width="15.42578125" style="87" customWidth="1"/>
    <col min="13569" max="13569" width="52.42578125" style="87" customWidth="1"/>
    <col min="13570" max="13570" width="56.85546875" style="87" customWidth="1"/>
    <col min="13571" max="13823" width="9.140625" style="87"/>
    <col min="13824" max="13824" width="15.42578125" style="87" customWidth="1"/>
    <col min="13825" max="13825" width="52.42578125" style="87" customWidth="1"/>
    <col min="13826" max="13826" width="56.85546875" style="87" customWidth="1"/>
    <col min="13827" max="14079" width="9.140625" style="87"/>
    <col min="14080" max="14080" width="15.42578125" style="87" customWidth="1"/>
    <col min="14081" max="14081" width="52.42578125" style="87" customWidth="1"/>
    <col min="14082" max="14082" width="56.85546875" style="87" customWidth="1"/>
    <col min="14083" max="14335" width="9.140625" style="87"/>
    <col min="14336" max="14336" width="15.42578125" style="87" customWidth="1"/>
    <col min="14337" max="14337" width="52.42578125" style="87" customWidth="1"/>
    <col min="14338" max="14338" width="56.85546875" style="87" customWidth="1"/>
    <col min="14339" max="14591" width="9.140625" style="87"/>
    <col min="14592" max="14592" width="15.42578125" style="87" customWidth="1"/>
    <col min="14593" max="14593" width="52.42578125" style="87" customWidth="1"/>
    <col min="14594" max="14594" width="56.85546875" style="87" customWidth="1"/>
    <col min="14595" max="14847" width="9.140625" style="87"/>
    <col min="14848" max="14848" width="15.42578125" style="87" customWidth="1"/>
    <col min="14849" max="14849" width="52.42578125" style="87" customWidth="1"/>
    <col min="14850" max="14850" width="56.85546875" style="87" customWidth="1"/>
    <col min="14851" max="15103" width="9.140625" style="87"/>
    <col min="15104" max="15104" width="15.42578125" style="87" customWidth="1"/>
    <col min="15105" max="15105" width="52.42578125" style="87" customWidth="1"/>
    <col min="15106" max="15106" width="56.85546875" style="87" customWidth="1"/>
    <col min="15107" max="15359" width="9.140625" style="87"/>
    <col min="15360" max="15360" width="15.42578125" style="87" customWidth="1"/>
    <col min="15361" max="15361" width="52.42578125" style="87" customWidth="1"/>
    <col min="15362" max="15362" width="56.85546875" style="87" customWidth="1"/>
    <col min="15363" max="15615" width="9.140625" style="87"/>
    <col min="15616" max="15616" width="15.42578125" style="87" customWidth="1"/>
    <col min="15617" max="15617" width="52.42578125" style="87" customWidth="1"/>
    <col min="15618" max="15618" width="56.85546875" style="87" customWidth="1"/>
    <col min="15619" max="15871" width="9.140625" style="87"/>
    <col min="15872" max="15872" width="15.42578125" style="87" customWidth="1"/>
    <col min="15873" max="15873" width="52.42578125" style="87" customWidth="1"/>
    <col min="15874" max="15874" width="56.85546875" style="87" customWidth="1"/>
    <col min="15875" max="16127" width="9.140625" style="87"/>
    <col min="16128" max="16128" width="15.42578125" style="87" customWidth="1"/>
    <col min="16129" max="16129" width="52.42578125" style="87" customWidth="1"/>
    <col min="16130" max="16130" width="56.85546875" style="87" customWidth="1"/>
    <col min="16131" max="16384" width="9.140625" style="87"/>
  </cols>
  <sheetData>
    <row r="1" spans="1:4" ht="97.5" customHeight="1" x14ac:dyDescent="0.2">
      <c r="B1" s="88"/>
      <c r="C1" s="252" t="s">
        <v>117</v>
      </c>
      <c r="D1" s="252"/>
    </row>
    <row r="2" spans="1:4" x14ac:dyDescent="0.2">
      <c r="B2" s="88"/>
    </row>
    <row r="3" spans="1:4" ht="20.25" customHeight="1" x14ac:dyDescent="0.2">
      <c r="A3" s="257" t="s">
        <v>104</v>
      </c>
      <c r="B3" s="257"/>
      <c r="C3" s="257"/>
      <c r="D3" s="257"/>
    </row>
    <row r="4" spans="1:4" ht="20.25" customHeight="1" x14ac:dyDescent="0.2">
      <c r="A4" s="89"/>
      <c r="B4" s="89"/>
      <c r="C4" s="89"/>
    </row>
    <row r="5" spans="1:4" ht="41.25" customHeight="1" x14ac:dyDescent="0.2">
      <c r="A5" s="258" t="s">
        <v>105</v>
      </c>
      <c r="B5" s="258"/>
      <c r="C5" s="258"/>
      <c r="D5" s="258"/>
    </row>
    <row r="6" spans="1:4" ht="15.75" x14ac:dyDescent="0.2">
      <c r="A6" s="90"/>
      <c r="D6" s="157" t="s">
        <v>45</v>
      </c>
    </row>
    <row r="7" spans="1:4" ht="14.25" customHeight="1" x14ac:dyDescent="0.2">
      <c r="A7" s="253" t="s">
        <v>46</v>
      </c>
      <c r="B7" s="253" t="s">
        <v>47</v>
      </c>
      <c r="C7" s="255"/>
      <c r="D7" s="256"/>
    </row>
    <row r="8" spans="1:4" ht="14.25" x14ac:dyDescent="0.2">
      <c r="A8" s="253"/>
      <c r="B8" s="253"/>
      <c r="C8" s="109"/>
      <c r="D8" s="158" t="s">
        <v>49</v>
      </c>
    </row>
    <row r="9" spans="1:4" ht="75.75" customHeight="1" x14ac:dyDescent="0.2">
      <c r="A9" s="253"/>
      <c r="B9" s="253"/>
      <c r="C9" s="111"/>
      <c r="D9" s="111" t="s">
        <v>129</v>
      </c>
    </row>
    <row r="10" spans="1:4" ht="16.5" x14ac:dyDescent="0.25">
      <c r="A10" s="91" t="s">
        <v>50</v>
      </c>
      <c r="B10" s="92" t="s">
        <v>51</v>
      </c>
      <c r="C10" s="110"/>
      <c r="D10" s="94"/>
    </row>
    <row r="11" spans="1:4" ht="16.5" x14ac:dyDescent="0.25">
      <c r="A11" s="91" t="s">
        <v>52</v>
      </c>
      <c r="B11" s="92" t="s">
        <v>53</v>
      </c>
      <c r="C11" s="94"/>
      <c r="D11" s="94"/>
    </row>
    <row r="12" spans="1:4" ht="19.5" customHeight="1" x14ac:dyDescent="0.25">
      <c r="A12" s="96" t="s">
        <v>54</v>
      </c>
      <c r="B12" s="92" t="s">
        <v>55</v>
      </c>
      <c r="C12" s="94"/>
      <c r="D12" s="94"/>
    </row>
    <row r="13" spans="1:4" ht="20.25" x14ac:dyDescent="0.25">
      <c r="A13" s="91" t="s">
        <v>56</v>
      </c>
      <c r="B13" s="92" t="s">
        <v>57</v>
      </c>
      <c r="C13" s="94"/>
      <c r="D13" s="165">
        <v>1600000</v>
      </c>
    </row>
    <row r="14" spans="1:4" ht="16.5" x14ac:dyDescent="0.25">
      <c r="A14" s="91" t="s">
        <v>58</v>
      </c>
      <c r="B14" s="92" t="s">
        <v>59</v>
      </c>
      <c r="C14" s="94"/>
      <c r="D14" s="94"/>
    </row>
    <row r="15" spans="1:4" ht="16.5" x14ac:dyDescent="0.25">
      <c r="A15" s="91" t="s">
        <v>60</v>
      </c>
      <c r="B15" s="92" t="s">
        <v>61</v>
      </c>
      <c r="C15" s="94"/>
      <c r="D15" s="94"/>
    </row>
    <row r="16" spans="1:4" ht="16.5" x14ac:dyDescent="0.25">
      <c r="A16" s="91" t="s">
        <v>62</v>
      </c>
      <c r="B16" s="92" t="s">
        <v>63</v>
      </c>
      <c r="C16" s="94"/>
      <c r="D16" s="94"/>
    </row>
    <row r="17" spans="1:4" ht="19.5" customHeight="1" x14ac:dyDescent="0.25">
      <c r="A17" s="91" t="s">
        <v>64</v>
      </c>
      <c r="B17" s="92" t="s">
        <v>65</v>
      </c>
      <c r="C17" s="94"/>
      <c r="D17" s="94"/>
    </row>
    <row r="18" spans="1:4" ht="16.5" x14ac:dyDescent="0.25">
      <c r="A18" s="91" t="s">
        <v>66</v>
      </c>
      <c r="B18" s="92" t="s">
        <v>67</v>
      </c>
      <c r="C18" s="94"/>
      <c r="D18" s="94"/>
    </row>
    <row r="19" spans="1:4" ht="16.5" x14ac:dyDescent="0.25">
      <c r="A19" s="91" t="s">
        <v>68</v>
      </c>
      <c r="B19" s="92" t="s">
        <v>69</v>
      </c>
      <c r="C19" s="94"/>
      <c r="D19" s="94"/>
    </row>
    <row r="20" spans="1:4" ht="20.25" x14ac:dyDescent="0.25">
      <c r="A20" s="91" t="s">
        <v>70</v>
      </c>
      <c r="B20" s="92" t="s">
        <v>71</v>
      </c>
      <c r="C20" s="94"/>
      <c r="D20" s="165">
        <v>300000</v>
      </c>
    </row>
    <row r="21" spans="1:4" ht="16.5" x14ac:dyDescent="0.25">
      <c r="A21" s="91" t="s">
        <v>72</v>
      </c>
      <c r="B21" s="92" t="s">
        <v>73</v>
      </c>
      <c r="C21" s="94"/>
      <c r="D21" s="94"/>
    </row>
    <row r="22" spans="1:4" ht="16.5" x14ac:dyDescent="0.25">
      <c r="A22" s="91" t="s">
        <v>74</v>
      </c>
      <c r="B22" s="92" t="s">
        <v>75</v>
      </c>
      <c r="C22" s="94"/>
      <c r="D22" s="94"/>
    </row>
    <row r="23" spans="1:4" ht="16.5" x14ac:dyDescent="0.25">
      <c r="A23" s="91" t="s">
        <v>76</v>
      </c>
      <c r="B23" s="92" t="s">
        <v>77</v>
      </c>
      <c r="C23" s="94"/>
      <c r="D23" s="94"/>
    </row>
    <row r="24" spans="1:4" ht="16.5" x14ac:dyDescent="0.25">
      <c r="A24" s="91" t="s">
        <v>78</v>
      </c>
      <c r="B24" s="92" t="s">
        <v>79</v>
      </c>
      <c r="C24" s="94"/>
      <c r="D24" s="94"/>
    </row>
    <row r="25" spans="1:4" ht="16.5" x14ac:dyDescent="0.25">
      <c r="A25" s="91" t="s">
        <v>80</v>
      </c>
      <c r="B25" s="92" t="s">
        <v>81</v>
      </c>
      <c r="C25" s="94"/>
      <c r="D25" s="94"/>
    </row>
    <row r="26" spans="1:4" ht="16.5" x14ac:dyDescent="0.25">
      <c r="A26" s="91" t="s">
        <v>82</v>
      </c>
      <c r="B26" s="92" t="s">
        <v>83</v>
      </c>
      <c r="C26" s="94"/>
      <c r="D26" s="94"/>
    </row>
    <row r="27" spans="1:4" ht="16.5" x14ac:dyDescent="0.25">
      <c r="A27" s="91" t="s">
        <v>84</v>
      </c>
      <c r="B27" s="92" t="s">
        <v>85</v>
      </c>
      <c r="C27" s="94"/>
      <c r="D27" s="94"/>
    </row>
    <row r="28" spans="1:4" ht="16.5" x14ac:dyDescent="0.25">
      <c r="A28" s="91" t="s">
        <v>86</v>
      </c>
      <c r="B28" s="92" t="s">
        <v>87</v>
      </c>
      <c r="C28" s="94"/>
      <c r="D28" s="94"/>
    </row>
    <row r="29" spans="1:4" ht="16.5" x14ac:dyDescent="0.25">
      <c r="A29" s="91" t="s">
        <v>88</v>
      </c>
      <c r="B29" s="92" t="s">
        <v>89</v>
      </c>
      <c r="C29" s="94"/>
      <c r="D29" s="94"/>
    </row>
    <row r="30" spans="1:4" ht="16.5" x14ac:dyDescent="0.25">
      <c r="A30" s="91" t="s">
        <v>90</v>
      </c>
      <c r="B30" s="92" t="s">
        <v>91</v>
      </c>
      <c r="C30" s="94"/>
      <c r="D30" s="94"/>
    </row>
    <row r="31" spans="1:4" ht="16.5" x14ac:dyDescent="0.25">
      <c r="A31" s="91" t="s">
        <v>92</v>
      </c>
      <c r="B31" s="92" t="s">
        <v>93</v>
      </c>
      <c r="C31" s="94"/>
      <c r="D31" s="94"/>
    </row>
    <row r="32" spans="1:4" ht="16.5" x14ac:dyDescent="0.25">
      <c r="A32" s="91" t="s">
        <v>94</v>
      </c>
      <c r="B32" s="92" t="s">
        <v>95</v>
      </c>
      <c r="C32" s="94"/>
      <c r="D32" s="94"/>
    </row>
    <row r="33" spans="1:4" ht="16.5" x14ac:dyDescent="0.25">
      <c r="A33" s="91" t="s">
        <v>96</v>
      </c>
      <c r="B33" s="92" t="s">
        <v>97</v>
      </c>
      <c r="C33" s="94"/>
      <c r="D33" s="94"/>
    </row>
    <row r="34" spans="1:4" ht="16.5" x14ac:dyDescent="0.25">
      <c r="A34" s="97" t="s">
        <v>98</v>
      </c>
      <c r="B34" s="98" t="s">
        <v>99</v>
      </c>
      <c r="C34" s="94"/>
      <c r="D34" s="94"/>
    </row>
    <row r="35" spans="1:4" ht="16.5" x14ac:dyDescent="0.25">
      <c r="A35" s="91" t="s">
        <v>100</v>
      </c>
      <c r="B35" s="92" t="s">
        <v>101</v>
      </c>
      <c r="C35" s="94"/>
      <c r="D35" s="94"/>
    </row>
    <row r="36" spans="1:4" ht="20.25" x14ac:dyDescent="0.2">
      <c r="A36" s="94"/>
      <c r="B36" s="99" t="s">
        <v>102</v>
      </c>
      <c r="C36" s="100"/>
      <c r="D36" s="100">
        <f>SUM(D10:D35)</f>
        <v>1900000</v>
      </c>
    </row>
    <row r="37" spans="1:4" ht="15.75" x14ac:dyDescent="0.25">
      <c r="A37" s="101"/>
      <c r="B37" s="102"/>
    </row>
    <row r="38" spans="1:4" ht="18.75" x14ac:dyDescent="0.3">
      <c r="A38" s="101"/>
      <c r="B38" s="103"/>
      <c r="C38" s="104" t="s">
        <v>103</v>
      </c>
    </row>
    <row r="39" spans="1:4" ht="19.5" x14ac:dyDescent="0.3">
      <c r="A39" s="254"/>
      <c r="B39" s="254"/>
    </row>
    <row r="40" spans="1:4" ht="15.75" x14ac:dyDescent="0.25">
      <c r="A40" s="101"/>
      <c r="B40" s="102"/>
    </row>
    <row r="41" spans="1:4" ht="15.75" x14ac:dyDescent="0.25">
      <c r="A41" s="101"/>
      <c r="B41" s="102"/>
    </row>
    <row r="42" spans="1:4" ht="15.75" x14ac:dyDescent="0.25">
      <c r="A42" s="101"/>
      <c r="B42" s="102"/>
    </row>
    <row r="43" spans="1:4" ht="15.75" x14ac:dyDescent="0.25">
      <c r="A43" s="101"/>
      <c r="B43" s="102"/>
    </row>
    <row r="44" spans="1:4" ht="15.75" x14ac:dyDescent="0.25">
      <c r="A44" s="101"/>
      <c r="B44" s="102"/>
    </row>
    <row r="45" spans="1:4" ht="15.75" x14ac:dyDescent="0.25">
      <c r="A45" s="101"/>
      <c r="B45" s="102"/>
    </row>
    <row r="46" spans="1:4" ht="15.75" x14ac:dyDescent="0.25">
      <c r="A46" s="101"/>
      <c r="B46" s="102"/>
    </row>
    <row r="47" spans="1:4" ht="15.75" x14ac:dyDescent="0.25">
      <c r="A47" s="101"/>
      <c r="B47" s="102"/>
    </row>
    <row r="48" spans="1:4" ht="15.75" x14ac:dyDescent="0.25">
      <c r="A48" s="101"/>
      <c r="B48" s="102"/>
    </row>
    <row r="49" spans="1:2" ht="15.75" x14ac:dyDescent="0.25">
      <c r="A49" s="101"/>
      <c r="B49" s="102"/>
    </row>
    <row r="50" spans="1:2" ht="15.75" x14ac:dyDescent="0.25">
      <c r="A50" s="101"/>
      <c r="B50" s="102"/>
    </row>
    <row r="51" spans="1:2" ht="15.75" x14ac:dyDescent="0.25">
      <c r="A51" s="101"/>
      <c r="B51" s="102"/>
    </row>
    <row r="52" spans="1:2" ht="15.75" x14ac:dyDescent="0.25">
      <c r="A52" s="101"/>
      <c r="B52" s="102"/>
    </row>
    <row r="53" spans="1:2" ht="15.75" x14ac:dyDescent="0.25">
      <c r="A53" s="101"/>
      <c r="B53" s="102"/>
    </row>
    <row r="54" spans="1:2" ht="15.75" x14ac:dyDescent="0.25">
      <c r="A54" s="101"/>
      <c r="B54" s="102"/>
    </row>
    <row r="55" spans="1:2" ht="15.75" x14ac:dyDescent="0.25">
      <c r="A55" s="101"/>
      <c r="B55" s="102"/>
    </row>
    <row r="56" spans="1:2" ht="15.75" x14ac:dyDescent="0.25">
      <c r="A56" s="101"/>
      <c r="B56" s="105"/>
    </row>
    <row r="57" spans="1:2" ht="15.75" x14ac:dyDescent="0.25">
      <c r="A57" s="101"/>
      <c r="B57" s="102"/>
    </row>
    <row r="58" spans="1:2" ht="15.75" x14ac:dyDescent="0.25">
      <c r="A58" s="101"/>
      <c r="B58" s="102"/>
    </row>
    <row r="59" spans="1:2" ht="15.75" x14ac:dyDescent="0.25">
      <c r="A59" s="101"/>
      <c r="B59" s="106"/>
    </row>
    <row r="60" spans="1:2" ht="15.75" x14ac:dyDescent="0.25">
      <c r="A60" s="101"/>
      <c r="B60" s="102"/>
    </row>
    <row r="61" spans="1:2" ht="15.75" x14ac:dyDescent="0.25">
      <c r="B61" s="102"/>
    </row>
    <row r="62" spans="1:2" ht="15.75" x14ac:dyDescent="0.25">
      <c r="B62" s="102"/>
    </row>
    <row r="65" spans="2:2" x14ac:dyDescent="0.2">
      <c r="B65" s="107"/>
    </row>
    <row r="71" spans="2:2" x14ac:dyDescent="0.2">
      <c r="B71" s="108"/>
    </row>
  </sheetData>
  <mergeCells count="7">
    <mergeCell ref="C1:D1"/>
    <mergeCell ref="A7:A9"/>
    <mergeCell ref="B7:B9"/>
    <mergeCell ref="A39:B39"/>
    <mergeCell ref="C7:D7"/>
    <mergeCell ref="A3:D3"/>
    <mergeCell ref="A5:D5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70"/>
  <sheetViews>
    <sheetView tabSelected="1" view="pageBreakPreview" zoomScale="60" zoomScaleNormal="85" workbookViewId="0">
      <selection activeCell="R11" sqref="R11"/>
    </sheetView>
  </sheetViews>
  <sheetFormatPr defaultRowHeight="12.75" x14ac:dyDescent="0.2"/>
  <cols>
    <col min="1" max="1" width="15.42578125" style="87" customWidth="1"/>
    <col min="2" max="2" width="51.7109375" style="87" customWidth="1"/>
    <col min="3" max="4" width="39.85546875" style="87" customWidth="1"/>
    <col min="5" max="5" width="18.42578125" style="87" customWidth="1"/>
    <col min="6" max="253" width="9.140625" style="87"/>
    <col min="254" max="254" width="15.42578125" style="87" customWidth="1"/>
    <col min="255" max="255" width="52.42578125" style="87" customWidth="1"/>
    <col min="256" max="256" width="35.5703125" style="87" customWidth="1"/>
    <col min="257" max="257" width="41.7109375" style="87" customWidth="1"/>
    <col min="258" max="258" width="19.28515625" style="87" customWidth="1"/>
    <col min="259" max="509" width="9.140625" style="87"/>
    <col min="510" max="510" width="15.42578125" style="87" customWidth="1"/>
    <col min="511" max="511" width="52.42578125" style="87" customWidth="1"/>
    <col min="512" max="512" width="35.5703125" style="87" customWidth="1"/>
    <col min="513" max="513" width="41.7109375" style="87" customWidth="1"/>
    <col min="514" max="514" width="19.28515625" style="87" customWidth="1"/>
    <col min="515" max="765" width="9.140625" style="87"/>
    <col min="766" max="766" width="15.42578125" style="87" customWidth="1"/>
    <col min="767" max="767" width="52.42578125" style="87" customWidth="1"/>
    <col min="768" max="768" width="35.5703125" style="87" customWidth="1"/>
    <col min="769" max="769" width="41.7109375" style="87" customWidth="1"/>
    <col min="770" max="770" width="19.28515625" style="87" customWidth="1"/>
    <col min="771" max="1021" width="9.140625" style="87"/>
    <col min="1022" max="1022" width="15.42578125" style="87" customWidth="1"/>
    <col min="1023" max="1023" width="52.42578125" style="87" customWidth="1"/>
    <col min="1024" max="1024" width="35.5703125" style="87" customWidth="1"/>
    <col min="1025" max="1025" width="41.7109375" style="87" customWidth="1"/>
    <col min="1026" max="1026" width="19.28515625" style="87" customWidth="1"/>
    <col min="1027" max="1277" width="9.140625" style="87"/>
    <col min="1278" max="1278" width="15.42578125" style="87" customWidth="1"/>
    <col min="1279" max="1279" width="52.42578125" style="87" customWidth="1"/>
    <col min="1280" max="1280" width="35.5703125" style="87" customWidth="1"/>
    <col min="1281" max="1281" width="41.7109375" style="87" customWidth="1"/>
    <col min="1282" max="1282" width="19.28515625" style="87" customWidth="1"/>
    <col min="1283" max="1533" width="9.140625" style="87"/>
    <col min="1534" max="1534" width="15.42578125" style="87" customWidth="1"/>
    <col min="1535" max="1535" width="52.42578125" style="87" customWidth="1"/>
    <col min="1536" max="1536" width="35.5703125" style="87" customWidth="1"/>
    <col min="1537" max="1537" width="41.7109375" style="87" customWidth="1"/>
    <col min="1538" max="1538" width="19.28515625" style="87" customWidth="1"/>
    <col min="1539" max="1789" width="9.140625" style="87"/>
    <col min="1790" max="1790" width="15.42578125" style="87" customWidth="1"/>
    <col min="1791" max="1791" width="52.42578125" style="87" customWidth="1"/>
    <col min="1792" max="1792" width="35.5703125" style="87" customWidth="1"/>
    <col min="1793" max="1793" width="41.7109375" style="87" customWidth="1"/>
    <col min="1794" max="1794" width="19.28515625" style="87" customWidth="1"/>
    <col min="1795" max="2045" width="9.140625" style="87"/>
    <col min="2046" max="2046" width="15.42578125" style="87" customWidth="1"/>
    <col min="2047" max="2047" width="52.42578125" style="87" customWidth="1"/>
    <col min="2048" max="2048" width="35.5703125" style="87" customWidth="1"/>
    <col min="2049" max="2049" width="41.7109375" style="87" customWidth="1"/>
    <col min="2050" max="2050" width="19.28515625" style="87" customWidth="1"/>
    <col min="2051" max="2301" width="9.140625" style="87"/>
    <col min="2302" max="2302" width="15.42578125" style="87" customWidth="1"/>
    <col min="2303" max="2303" width="52.42578125" style="87" customWidth="1"/>
    <col min="2304" max="2304" width="35.5703125" style="87" customWidth="1"/>
    <col min="2305" max="2305" width="41.7109375" style="87" customWidth="1"/>
    <col min="2306" max="2306" width="19.28515625" style="87" customWidth="1"/>
    <col min="2307" max="2557" width="9.140625" style="87"/>
    <col min="2558" max="2558" width="15.42578125" style="87" customWidth="1"/>
    <col min="2559" max="2559" width="52.42578125" style="87" customWidth="1"/>
    <col min="2560" max="2560" width="35.5703125" style="87" customWidth="1"/>
    <col min="2561" max="2561" width="41.7109375" style="87" customWidth="1"/>
    <col min="2562" max="2562" width="19.28515625" style="87" customWidth="1"/>
    <col min="2563" max="2813" width="9.140625" style="87"/>
    <col min="2814" max="2814" width="15.42578125" style="87" customWidth="1"/>
    <col min="2815" max="2815" width="52.42578125" style="87" customWidth="1"/>
    <col min="2816" max="2816" width="35.5703125" style="87" customWidth="1"/>
    <col min="2817" max="2817" width="41.7109375" style="87" customWidth="1"/>
    <col min="2818" max="2818" width="19.28515625" style="87" customWidth="1"/>
    <col min="2819" max="3069" width="9.140625" style="87"/>
    <col min="3070" max="3070" width="15.42578125" style="87" customWidth="1"/>
    <col min="3071" max="3071" width="52.42578125" style="87" customWidth="1"/>
    <col min="3072" max="3072" width="35.5703125" style="87" customWidth="1"/>
    <col min="3073" max="3073" width="41.7109375" style="87" customWidth="1"/>
    <col min="3074" max="3074" width="19.28515625" style="87" customWidth="1"/>
    <col min="3075" max="3325" width="9.140625" style="87"/>
    <col min="3326" max="3326" width="15.42578125" style="87" customWidth="1"/>
    <col min="3327" max="3327" width="52.42578125" style="87" customWidth="1"/>
    <col min="3328" max="3328" width="35.5703125" style="87" customWidth="1"/>
    <col min="3329" max="3329" width="41.7109375" style="87" customWidth="1"/>
    <col min="3330" max="3330" width="19.28515625" style="87" customWidth="1"/>
    <col min="3331" max="3581" width="9.140625" style="87"/>
    <col min="3582" max="3582" width="15.42578125" style="87" customWidth="1"/>
    <col min="3583" max="3583" width="52.42578125" style="87" customWidth="1"/>
    <col min="3584" max="3584" width="35.5703125" style="87" customWidth="1"/>
    <col min="3585" max="3585" width="41.7109375" style="87" customWidth="1"/>
    <col min="3586" max="3586" width="19.28515625" style="87" customWidth="1"/>
    <col min="3587" max="3837" width="9.140625" style="87"/>
    <col min="3838" max="3838" width="15.42578125" style="87" customWidth="1"/>
    <col min="3839" max="3839" width="52.42578125" style="87" customWidth="1"/>
    <col min="3840" max="3840" width="35.5703125" style="87" customWidth="1"/>
    <col min="3841" max="3841" width="41.7109375" style="87" customWidth="1"/>
    <col min="3842" max="3842" width="19.28515625" style="87" customWidth="1"/>
    <col min="3843" max="4093" width="9.140625" style="87"/>
    <col min="4094" max="4094" width="15.42578125" style="87" customWidth="1"/>
    <col min="4095" max="4095" width="52.42578125" style="87" customWidth="1"/>
    <col min="4096" max="4096" width="35.5703125" style="87" customWidth="1"/>
    <col min="4097" max="4097" width="41.7109375" style="87" customWidth="1"/>
    <col min="4098" max="4098" width="19.28515625" style="87" customWidth="1"/>
    <col min="4099" max="4349" width="9.140625" style="87"/>
    <col min="4350" max="4350" width="15.42578125" style="87" customWidth="1"/>
    <col min="4351" max="4351" width="52.42578125" style="87" customWidth="1"/>
    <col min="4352" max="4352" width="35.5703125" style="87" customWidth="1"/>
    <col min="4353" max="4353" width="41.7109375" style="87" customWidth="1"/>
    <col min="4354" max="4354" width="19.28515625" style="87" customWidth="1"/>
    <col min="4355" max="4605" width="9.140625" style="87"/>
    <col min="4606" max="4606" width="15.42578125" style="87" customWidth="1"/>
    <col min="4607" max="4607" width="52.42578125" style="87" customWidth="1"/>
    <col min="4608" max="4608" width="35.5703125" style="87" customWidth="1"/>
    <col min="4609" max="4609" width="41.7109375" style="87" customWidth="1"/>
    <col min="4610" max="4610" width="19.28515625" style="87" customWidth="1"/>
    <col min="4611" max="4861" width="9.140625" style="87"/>
    <col min="4862" max="4862" width="15.42578125" style="87" customWidth="1"/>
    <col min="4863" max="4863" width="52.42578125" style="87" customWidth="1"/>
    <col min="4864" max="4864" width="35.5703125" style="87" customWidth="1"/>
    <col min="4865" max="4865" width="41.7109375" style="87" customWidth="1"/>
    <col min="4866" max="4866" width="19.28515625" style="87" customWidth="1"/>
    <col min="4867" max="5117" width="9.140625" style="87"/>
    <col min="5118" max="5118" width="15.42578125" style="87" customWidth="1"/>
    <col min="5119" max="5119" width="52.42578125" style="87" customWidth="1"/>
    <col min="5120" max="5120" width="35.5703125" style="87" customWidth="1"/>
    <col min="5121" max="5121" width="41.7109375" style="87" customWidth="1"/>
    <col min="5122" max="5122" width="19.28515625" style="87" customWidth="1"/>
    <col min="5123" max="5373" width="9.140625" style="87"/>
    <col min="5374" max="5374" width="15.42578125" style="87" customWidth="1"/>
    <col min="5375" max="5375" width="52.42578125" style="87" customWidth="1"/>
    <col min="5376" max="5376" width="35.5703125" style="87" customWidth="1"/>
    <col min="5377" max="5377" width="41.7109375" style="87" customWidth="1"/>
    <col min="5378" max="5378" width="19.28515625" style="87" customWidth="1"/>
    <col min="5379" max="5629" width="9.140625" style="87"/>
    <col min="5630" max="5630" width="15.42578125" style="87" customWidth="1"/>
    <col min="5631" max="5631" width="52.42578125" style="87" customWidth="1"/>
    <col min="5632" max="5632" width="35.5703125" style="87" customWidth="1"/>
    <col min="5633" max="5633" width="41.7109375" style="87" customWidth="1"/>
    <col min="5634" max="5634" width="19.28515625" style="87" customWidth="1"/>
    <col min="5635" max="5885" width="9.140625" style="87"/>
    <col min="5886" max="5886" width="15.42578125" style="87" customWidth="1"/>
    <col min="5887" max="5887" width="52.42578125" style="87" customWidth="1"/>
    <col min="5888" max="5888" width="35.5703125" style="87" customWidth="1"/>
    <col min="5889" max="5889" width="41.7109375" style="87" customWidth="1"/>
    <col min="5890" max="5890" width="19.28515625" style="87" customWidth="1"/>
    <col min="5891" max="6141" width="9.140625" style="87"/>
    <col min="6142" max="6142" width="15.42578125" style="87" customWidth="1"/>
    <col min="6143" max="6143" width="52.42578125" style="87" customWidth="1"/>
    <col min="6144" max="6144" width="35.5703125" style="87" customWidth="1"/>
    <col min="6145" max="6145" width="41.7109375" style="87" customWidth="1"/>
    <col min="6146" max="6146" width="19.28515625" style="87" customWidth="1"/>
    <col min="6147" max="6397" width="9.140625" style="87"/>
    <col min="6398" max="6398" width="15.42578125" style="87" customWidth="1"/>
    <col min="6399" max="6399" width="52.42578125" style="87" customWidth="1"/>
    <col min="6400" max="6400" width="35.5703125" style="87" customWidth="1"/>
    <col min="6401" max="6401" width="41.7109375" style="87" customWidth="1"/>
    <col min="6402" max="6402" width="19.28515625" style="87" customWidth="1"/>
    <col min="6403" max="6653" width="9.140625" style="87"/>
    <col min="6654" max="6654" width="15.42578125" style="87" customWidth="1"/>
    <col min="6655" max="6655" width="52.42578125" style="87" customWidth="1"/>
    <col min="6656" max="6656" width="35.5703125" style="87" customWidth="1"/>
    <col min="6657" max="6657" width="41.7109375" style="87" customWidth="1"/>
    <col min="6658" max="6658" width="19.28515625" style="87" customWidth="1"/>
    <col min="6659" max="6909" width="9.140625" style="87"/>
    <col min="6910" max="6910" width="15.42578125" style="87" customWidth="1"/>
    <col min="6911" max="6911" width="52.42578125" style="87" customWidth="1"/>
    <col min="6912" max="6912" width="35.5703125" style="87" customWidth="1"/>
    <col min="6913" max="6913" width="41.7109375" style="87" customWidth="1"/>
    <col min="6914" max="6914" width="19.28515625" style="87" customWidth="1"/>
    <col min="6915" max="7165" width="9.140625" style="87"/>
    <col min="7166" max="7166" width="15.42578125" style="87" customWidth="1"/>
    <col min="7167" max="7167" width="52.42578125" style="87" customWidth="1"/>
    <col min="7168" max="7168" width="35.5703125" style="87" customWidth="1"/>
    <col min="7169" max="7169" width="41.7109375" style="87" customWidth="1"/>
    <col min="7170" max="7170" width="19.28515625" style="87" customWidth="1"/>
    <col min="7171" max="7421" width="9.140625" style="87"/>
    <col min="7422" max="7422" width="15.42578125" style="87" customWidth="1"/>
    <col min="7423" max="7423" width="52.42578125" style="87" customWidth="1"/>
    <col min="7424" max="7424" width="35.5703125" style="87" customWidth="1"/>
    <col min="7425" max="7425" width="41.7109375" style="87" customWidth="1"/>
    <col min="7426" max="7426" width="19.28515625" style="87" customWidth="1"/>
    <col min="7427" max="7677" width="9.140625" style="87"/>
    <col min="7678" max="7678" width="15.42578125" style="87" customWidth="1"/>
    <col min="7679" max="7679" width="52.42578125" style="87" customWidth="1"/>
    <col min="7680" max="7680" width="35.5703125" style="87" customWidth="1"/>
    <col min="7681" max="7681" width="41.7109375" style="87" customWidth="1"/>
    <col min="7682" max="7682" width="19.28515625" style="87" customWidth="1"/>
    <col min="7683" max="7933" width="9.140625" style="87"/>
    <col min="7934" max="7934" width="15.42578125" style="87" customWidth="1"/>
    <col min="7935" max="7935" width="52.42578125" style="87" customWidth="1"/>
    <col min="7936" max="7936" width="35.5703125" style="87" customWidth="1"/>
    <col min="7937" max="7937" width="41.7109375" style="87" customWidth="1"/>
    <col min="7938" max="7938" width="19.28515625" style="87" customWidth="1"/>
    <col min="7939" max="8189" width="9.140625" style="87"/>
    <col min="8190" max="8190" width="15.42578125" style="87" customWidth="1"/>
    <col min="8191" max="8191" width="52.42578125" style="87" customWidth="1"/>
    <col min="8192" max="8192" width="35.5703125" style="87" customWidth="1"/>
    <col min="8193" max="8193" width="41.7109375" style="87" customWidth="1"/>
    <col min="8194" max="8194" width="19.28515625" style="87" customWidth="1"/>
    <col min="8195" max="8445" width="9.140625" style="87"/>
    <col min="8446" max="8446" width="15.42578125" style="87" customWidth="1"/>
    <col min="8447" max="8447" width="52.42578125" style="87" customWidth="1"/>
    <col min="8448" max="8448" width="35.5703125" style="87" customWidth="1"/>
    <col min="8449" max="8449" width="41.7109375" style="87" customWidth="1"/>
    <col min="8450" max="8450" width="19.28515625" style="87" customWidth="1"/>
    <col min="8451" max="8701" width="9.140625" style="87"/>
    <col min="8702" max="8702" width="15.42578125" style="87" customWidth="1"/>
    <col min="8703" max="8703" width="52.42578125" style="87" customWidth="1"/>
    <col min="8704" max="8704" width="35.5703125" style="87" customWidth="1"/>
    <col min="8705" max="8705" width="41.7109375" style="87" customWidth="1"/>
    <col min="8706" max="8706" width="19.28515625" style="87" customWidth="1"/>
    <col min="8707" max="8957" width="9.140625" style="87"/>
    <col min="8958" max="8958" width="15.42578125" style="87" customWidth="1"/>
    <col min="8959" max="8959" width="52.42578125" style="87" customWidth="1"/>
    <col min="8960" max="8960" width="35.5703125" style="87" customWidth="1"/>
    <col min="8961" max="8961" width="41.7109375" style="87" customWidth="1"/>
    <col min="8962" max="8962" width="19.28515625" style="87" customWidth="1"/>
    <col min="8963" max="9213" width="9.140625" style="87"/>
    <col min="9214" max="9214" width="15.42578125" style="87" customWidth="1"/>
    <col min="9215" max="9215" width="52.42578125" style="87" customWidth="1"/>
    <col min="9216" max="9216" width="35.5703125" style="87" customWidth="1"/>
    <col min="9217" max="9217" width="41.7109375" style="87" customWidth="1"/>
    <col min="9218" max="9218" width="19.28515625" style="87" customWidth="1"/>
    <col min="9219" max="9469" width="9.140625" style="87"/>
    <col min="9470" max="9470" width="15.42578125" style="87" customWidth="1"/>
    <col min="9471" max="9471" width="52.42578125" style="87" customWidth="1"/>
    <col min="9472" max="9472" width="35.5703125" style="87" customWidth="1"/>
    <col min="9473" max="9473" width="41.7109375" style="87" customWidth="1"/>
    <col min="9474" max="9474" width="19.28515625" style="87" customWidth="1"/>
    <col min="9475" max="9725" width="9.140625" style="87"/>
    <col min="9726" max="9726" width="15.42578125" style="87" customWidth="1"/>
    <col min="9727" max="9727" width="52.42578125" style="87" customWidth="1"/>
    <col min="9728" max="9728" width="35.5703125" style="87" customWidth="1"/>
    <col min="9729" max="9729" width="41.7109375" style="87" customWidth="1"/>
    <col min="9730" max="9730" width="19.28515625" style="87" customWidth="1"/>
    <col min="9731" max="9981" width="9.140625" style="87"/>
    <col min="9982" max="9982" width="15.42578125" style="87" customWidth="1"/>
    <col min="9983" max="9983" width="52.42578125" style="87" customWidth="1"/>
    <col min="9984" max="9984" width="35.5703125" style="87" customWidth="1"/>
    <col min="9985" max="9985" width="41.7109375" style="87" customWidth="1"/>
    <col min="9986" max="9986" width="19.28515625" style="87" customWidth="1"/>
    <col min="9987" max="10237" width="9.140625" style="87"/>
    <col min="10238" max="10238" width="15.42578125" style="87" customWidth="1"/>
    <col min="10239" max="10239" width="52.42578125" style="87" customWidth="1"/>
    <col min="10240" max="10240" width="35.5703125" style="87" customWidth="1"/>
    <col min="10241" max="10241" width="41.7109375" style="87" customWidth="1"/>
    <col min="10242" max="10242" width="19.28515625" style="87" customWidth="1"/>
    <col min="10243" max="10493" width="9.140625" style="87"/>
    <col min="10494" max="10494" width="15.42578125" style="87" customWidth="1"/>
    <col min="10495" max="10495" width="52.42578125" style="87" customWidth="1"/>
    <col min="10496" max="10496" width="35.5703125" style="87" customWidth="1"/>
    <col min="10497" max="10497" width="41.7109375" style="87" customWidth="1"/>
    <col min="10498" max="10498" width="19.28515625" style="87" customWidth="1"/>
    <col min="10499" max="10749" width="9.140625" style="87"/>
    <col min="10750" max="10750" width="15.42578125" style="87" customWidth="1"/>
    <col min="10751" max="10751" width="52.42578125" style="87" customWidth="1"/>
    <col min="10752" max="10752" width="35.5703125" style="87" customWidth="1"/>
    <col min="10753" max="10753" width="41.7109375" style="87" customWidth="1"/>
    <col min="10754" max="10754" width="19.28515625" style="87" customWidth="1"/>
    <col min="10755" max="11005" width="9.140625" style="87"/>
    <col min="11006" max="11006" width="15.42578125" style="87" customWidth="1"/>
    <col min="11007" max="11007" width="52.42578125" style="87" customWidth="1"/>
    <col min="11008" max="11008" width="35.5703125" style="87" customWidth="1"/>
    <col min="11009" max="11009" width="41.7109375" style="87" customWidth="1"/>
    <col min="11010" max="11010" width="19.28515625" style="87" customWidth="1"/>
    <col min="11011" max="11261" width="9.140625" style="87"/>
    <col min="11262" max="11262" width="15.42578125" style="87" customWidth="1"/>
    <col min="11263" max="11263" width="52.42578125" style="87" customWidth="1"/>
    <col min="11264" max="11264" width="35.5703125" style="87" customWidth="1"/>
    <col min="11265" max="11265" width="41.7109375" style="87" customWidth="1"/>
    <col min="11266" max="11266" width="19.28515625" style="87" customWidth="1"/>
    <col min="11267" max="11517" width="9.140625" style="87"/>
    <col min="11518" max="11518" width="15.42578125" style="87" customWidth="1"/>
    <col min="11519" max="11519" width="52.42578125" style="87" customWidth="1"/>
    <col min="11520" max="11520" width="35.5703125" style="87" customWidth="1"/>
    <col min="11521" max="11521" width="41.7109375" style="87" customWidth="1"/>
    <col min="11522" max="11522" width="19.28515625" style="87" customWidth="1"/>
    <col min="11523" max="11773" width="9.140625" style="87"/>
    <col min="11774" max="11774" width="15.42578125" style="87" customWidth="1"/>
    <col min="11775" max="11775" width="52.42578125" style="87" customWidth="1"/>
    <col min="11776" max="11776" width="35.5703125" style="87" customWidth="1"/>
    <col min="11777" max="11777" width="41.7109375" style="87" customWidth="1"/>
    <col min="11778" max="11778" width="19.28515625" style="87" customWidth="1"/>
    <col min="11779" max="12029" width="9.140625" style="87"/>
    <col min="12030" max="12030" width="15.42578125" style="87" customWidth="1"/>
    <col min="12031" max="12031" width="52.42578125" style="87" customWidth="1"/>
    <col min="12032" max="12032" width="35.5703125" style="87" customWidth="1"/>
    <col min="12033" max="12033" width="41.7109375" style="87" customWidth="1"/>
    <col min="12034" max="12034" width="19.28515625" style="87" customWidth="1"/>
    <col min="12035" max="12285" width="9.140625" style="87"/>
    <col min="12286" max="12286" width="15.42578125" style="87" customWidth="1"/>
    <col min="12287" max="12287" width="52.42578125" style="87" customWidth="1"/>
    <col min="12288" max="12288" width="35.5703125" style="87" customWidth="1"/>
    <col min="12289" max="12289" width="41.7109375" style="87" customWidth="1"/>
    <col min="12290" max="12290" width="19.28515625" style="87" customWidth="1"/>
    <col min="12291" max="12541" width="9.140625" style="87"/>
    <col min="12542" max="12542" width="15.42578125" style="87" customWidth="1"/>
    <col min="12543" max="12543" width="52.42578125" style="87" customWidth="1"/>
    <col min="12544" max="12544" width="35.5703125" style="87" customWidth="1"/>
    <col min="12545" max="12545" width="41.7109375" style="87" customWidth="1"/>
    <col min="12546" max="12546" width="19.28515625" style="87" customWidth="1"/>
    <col min="12547" max="12797" width="9.140625" style="87"/>
    <col min="12798" max="12798" width="15.42578125" style="87" customWidth="1"/>
    <col min="12799" max="12799" width="52.42578125" style="87" customWidth="1"/>
    <col min="12800" max="12800" width="35.5703125" style="87" customWidth="1"/>
    <col min="12801" max="12801" width="41.7109375" style="87" customWidth="1"/>
    <col min="12802" max="12802" width="19.28515625" style="87" customWidth="1"/>
    <col min="12803" max="13053" width="9.140625" style="87"/>
    <col min="13054" max="13054" width="15.42578125" style="87" customWidth="1"/>
    <col min="13055" max="13055" width="52.42578125" style="87" customWidth="1"/>
    <col min="13056" max="13056" width="35.5703125" style="87" customWidth="1"/>
    <col min="13057" max="13057" width="41.7109375" style="87" customWidth="1"/>
    <col min="13058" max="13058" width="19.28515625" style="87" customWidth="1"/>
    <col min="13059" max="13309" width="9.140625" style="87"/>
    <col min="13310" max="13310" width="15.42578125" style="87" customWidth="1"/>
    <col min="13311" max="13311" width="52.42578125" style="87" customWidth="1"/>
    <col min="13312" max="13312" width="35.5703125" style="87" customWidth="1"/>
    <col min="13313" max="13313" width="41.7109375" style="87" customWidth="1"/>
    <col min="13314" max="13314" width="19.28515625" style="87" customWidth="1"/>
    <col min="13315" max="13565" width="9.140625" style="87"/>
    <col min="13566" max="13566" width="15.42578125" style="87" customWidth="1"/>
    <col min="13567" max="13567" width="52.42578125" style="87" customWidth="1"/>
    <col min="13568" max="13568" width="35.5703125" style="87" customWidth="1"/>
    <col min="13569" max="13569" width="41.7109375" style="87" customWidth="1"/>
    <col min="13570" max="13570" width="19.28515625" style="87" customWidth="1"/>
    <col min="13571" max="13821" width="9.140625" style="87"/>
    <col min="13822" max="13822" width="15.42578125" style="87" customWidth="1"/>
    <col min="13823" max="13823" width="52.42578125" style="87" customWidth="1"/>
    <col min="13824" max="13824" width="35.5703125" style="87" customWidth="1"/>
    <col min="13825" max="13825" width="41.7109375" style="87" customWidth="1"/>
    <col min="13826" max="13826" width="19.28515625" style="87" customWidth="1"/>
    <col min="13827" max="14077" width="9.140625" style="87"/>
    <col min="14078" max="14078" width="15.42578125" style="87" customWidth="1"/>
    <col min="14079" max="14079" width="52.42578125" style="87" customWidth="1"/>
    <col min="14080" max="14080" width="35.5703125" style="87" customWidth="1"/>
    <col min="14081" max="14081" width="41.7109375" style="87" customWidth="1"/>
    <col min="14082" max="14082" width="19.28515625" style="87" customWidth="1"/>
    <col min="14083" max="14333" width="9.140625" style="87"/>
    <col min="14334" max="14334" width="15.42578125" style="87" customWidth="1"/>
    <col min="14335" max="14335" width="52.42578125" style="87" customWidth="1"/>
    <col min="14336" max="14336" width="35.5703125" style="87" customWidth="1"/>
    <col min="14337" max="14337" width="41.7109375" style="87" customWidth="1"/>
    <col min="14338" max="14338" width="19.28515625" style="87" customWidth="1"/>
    <col min="14339" max="14589" width="9.140625" style="87"/>
    <col min="14590" max="14590" width="15.42578125" style="87" customWidth="1"/>
    <col min="14591" max="14591" width="52.42578125" style="87" customWidth="1"/>
    <col min="14592" max="14592" width="35.5703125" style="87" customWidth="1"/>
    <col min="14593" max="14593" width="41.7109375" style="87" customWidth="1"/>
    <col min="14594" max="14594" width="19.28515625" style="87" customWidth="1"/>
    <col min="14595" max="14845" width="9.140625" style="87"/>
    <col min="14846" max="14846" width="15.42578125" style="87" customWidth="1"/>
    <col min="14847" max="14847" width="52.42578125" style="87" customWidth="1"/>
    <col min="14848" max="14848" width="35.5703125" style="87" customWidth="1"/>
    <col min="14849" max="14849" width="41.7109375" style="87" customWidth="1"/>
    <col min="14850" max="14850" width="19.28515625" style="87" customWidth="1"/>
    <col min="14851" max="15101" width="9.140625" style="87"/>
    <col min="15102" max="15102" width="15.42578125" style="87" customWidth="1"/>
    <col min="15103" max="15103" width="52.42578125" style="87" customWidth="1"/>
    <col min="15104" max="15104" width="35.5703125" style="87" customWidth="1"/>
    <col min="15105" max="15105" width="41.7109375" style="87" customWidth="1"/>
    <col min="15106" max="15106" width="19.28515625" style="87" customWidth="1"/>
    <col min="15107" max="15357" width="9.140625" style="87"/>
    <col min="15358" max="15358" width="15.42578125" style="87" customWidth="1"/>
    <col min="15359" max="15359" width="52.42578125" style="87" customWidth="1"/>
    <col min="15360" max="15360" width="35.5703125" style="87" customWidth="1"/>
    <col min="15361" max="15361" width="41.7109375" style="87" customWidth="1"/>
    <col min="15362" max="15362" width="19.28515625" style="87" customWidth="1"/>
    <col min="15363" max="15613" width="9.140625" style="87"/>
    <col min="15614" max="15614" width="15.42578125" style="87" customWidth="1"/>
    <col min="15615" max="15615" width="52.42578125" style="87" customWidth="1"/>
    <col min="15616" max="15616" width="35.5703125" style="87" customWidth="1"/>
    <col min="15617" max="15617" width="41.7109375" style="87" customWidth="1"/>
    <col min="15618" max="15618" width="19.28515625" style="87" customWidth="1"/>
    <col min="15619" max="15869" width="9.140625" style="87"/>
    <col min="15870" max="15870" width="15.42578125" style="87" customWidth="1"/>
    <col min="15871" max="15871" width="52.42578125" style="87" customWidth="1"/>
    <col min="15872" max="15872" width="35.5703125" style="87" customWidth="1"/>
    <col min="15873" max="15873" width="41.7109375" style="87" customWidth="1"/>
    <col min="15874" max="15874" width="19.28515625" style="87" customWidth="1"/>
    <col min="15875" max="16125" width="9.140625" style="87"/>
    <col min="16126" max="16126" width="15.42578125" style="87" customWidth="1"/>
    <col min="16127" max="16127" width="52.42578125" style="87" customWidth="1"/>
    <col min="16128" max="16128" width="35.5703125" style="87" customWidth="1"/>
    <col min="16129" max="16129" width="41.7109375" style="87" customWidth="1"/>
    <col min="16130" max="16130" width="19.28515625" style="87" customWidth="1"/>
    <col min="16131" max="16384" width="9.140625" style="87"/>
  </cols>
  <sheetData>
    <row r="1" spans="1:5" ht="30" customHeight="1" x14ac:dyDescent="0.2">
      <c r="A1" s="112"/>
      <c r="B1" s="113"/>
      <c r="C1" s="113"/>
      <c r="D1" s="113"/>
      <c r="E1" s="112"/>
    </row>
    <row r="2" spans="1:5" ht="20.25" customHeight="1" x14ac:dyDescent="0.2">
      <c r="A2" s="260" t="s">
        <v>107</v>
      </c>
      <c r="B2" s="260"/>
      <c r="C2" s="260"/>
      <c r="D2" s="260"/>
      <c r="E2" s="260"/>
    </row>
    <row r="3" spans="1:5" s="101" customFormat="1" ht="55.5" hidden="1" customHeight="1" x14ac:dyDescent="0.2">
      <c r="A3" s="261" t="s">
        <v>108</v>
      </c>
      <c r="B3" s="261"/>
      <c r="C3" s="261"/>
      <c r="D3" s="261"/>
      <c r="E3" s="261"/>
    </row>
    <row r="4" spans="1:5" ht="30.75" customHeight="1" x14ac:dyDescent="0.2">
      <c r="A4" s="132"/>
      <c r="B4" s="132"/>
      <c r="C4" s="132"/>
      <c r="D4" s="132"/>
      <c r="E4" s="168" t="s">
        <v>0</v>
      </c>
    </row>
    <row r="5" spans="1:5" ht="28.5" x14ac:dyDescent="0.2">
      <c r="A5" s="262" t="s">
        <v>46</v>
      </c>
      <c r="B5" s="262" t="s">
        <v>106</v>
      </c>
      <c r="C5" s="114" t="s">
        <v>10</v>
      </c>
      <c r="D5" s="114" t="s">
        <v>11</v>
      </c>
      <c r="E5" s="262" t="s">
        <v>32</v>
      </c>
    </row>
    <row r="6" spans="1:5" ht="19.5" customHeight="1" x14ac:dyDescent="0.2">
      <c r="A6" s="262"/>
      <c r="B6" s="262"/>
      <c r="C6" s="263" t="s">
        <v>48</v>
      </c>
      <c r="D6" s="264"/>
      <c r="E6" s="262"/>
    </row>
    <row r="7" spans="1:5" ht="19.5" customHeight="1" x14ac:dyDescent="0.2">
      <c r="A7" s="262"/>
      <c r="B7" s="262"/>
      <c r="C7" s="115" t="s">
        <v>49</v>
      </c>
      <c r="D7" s="115" t="s">
        <v>49</v>
      </c>
      <c r="E7" s="262"/>
    </row>
    <row r="8" spans="1:5" ht="114" customHeight="1" x14ac:dyDescent="0.2">
      <c r="A8" s="262"/>
      <c r="B8" s="262"/>
      <c r="C8" s="130" t="s">
        <v>130</v>
      </c>
      <c r="D8" s="130" t="s">
        <v>130</v>
      </c>
      <c r="E8" s="262"/>
    </row>
    <row r="9" spans="1:5" ht="16.5" x14ac:dyDescent="0.2">
      <c r="A9" s="116" t="s">
        <v>50</v>
      </c>
      <c r="B9" s="117" t="s">
        <v>51</v>
      </c>
      <c r="C9" s="118"/>
      <c r="D9" s="93"/>
      <c r="E9" s="119"/>
    </row>
    <row r="10" spans="1:5" ht="18.75" x14ac:dyDescent="0.2">
      <c r="A10" s="116" t="s">
        <v>52</v>
      </c>
      <c r="B10" s="117" t="s">
        <v>53</v>
      </c>
      <c r="C10" s="120"/>
      <c r="D10" s="95"/>
      <c r="E10" s="119"/>
    </row>
    <row r="11" spans="1:5" ht="21" customHeight="1" x14ac:dyDescent="0.2">
      <c r="A11" s="121" t="s">
        <v>54</v>
      </c>
      <c r="B11" s="117" t="s">
        <v>55</v>
      </c>
      <c r="C11" s="120"/>
      <c r="D11" s="95"/>
      <c r="E11" s="119"/>
    </row>
    <row r="12" spans="1:5" ht="18.75" x14ac:dyDescent="0.2">
      <c r="A12" s="116" t="s">
        <v>56</v>
      </c>
      <c r="B12" s="117" t="s">
        <v>57</v>
      </c>
      <c r="C12" s="120"/>
      <c r="D12" s="166">
        <v>1600000</v>
      </c>
      <c r="E12" s="167">
        <f>E35</f>
        <v>1900000</v>
      </c>
    </row>
    <row r="13" spans="1:5" ht="18.75" x14ac:dyDescent="0.2">
      <c r="A13" s="116" t="s">
        <v>58</v>
      </c>
      <c r="B13" s="117" t="s">
        <v>59</v>
      </c>
      <c r="C13" s="120"/>
      <c r="D13" s="95"/>
      <c r="E13" s="119"/>
    </row>
    <row r="14" spans="1:5" ht="18.75" x14ac:dyDescent="0.2">
      <c r="A14" s="116" t="s">
        <v>60</v>
      </c>
      <c r="B14" s="117" t="s">
        <v>61</v>
      </c>
      <c r="C14" s="120"/>
      <c r="D14" s="95"/>
      <c r="E14" s="119"/>
    </row>
    <row r="15" spans="1:5" ht="18.75" x14ac:dyDescent="0.2">
      <c r="A15" s="116" t="s">
        <v>62</v>
      </c>
      <c r="B15" s="117" t="s">
        <v>63</v>
      </c>
      <c r="C15" s="120"/>
      <c r="D15" s="95"/>
      <c r="E15" s="119"/>
    </row>
    <row r="16" spans="1:5" ht="23.25" customHeight="1" x14ac:dyDescent="0.2">
      <c r="A16" s="116" t="s">
        <v>64</v>
      </c>
      <c r="B16" s="117" t="s">
        <v>65</v>
      </c>
      <c r="C16" s="120"/>
      <c r="D16" s="95"/>
      <c r="E16" s="119"/>
    </row>
    <row r="17" spans="1:5" ht="18.75" x14ac:dyDescent="0.2">
      <c r="A17" s="116" t="s">
        <v>66</v>
      </c>
      <c r="B17" s="117" t="s">
        <v>67</v>
      </c>
      <c r="C17" s="120"/>
      <c r="D17" s="95"/>
      <c r="E17" s="119"/>
    </row>
    <row r="18" spans="1:5" ht="21" customHeight="1" x14ac:dyDescent="0.2">
      <c r="A18" s="116" t="s">
        <v>68</v>
      </c>
      <c r="B18" s="117" t="s">
        <v>69</v>
      </c>
      <c r="C18" s="120"/>
      <c r="D18" s="95"/>
      <c r="E18" s="119"/>
    </row>
    <row r="19" spans="1:5" ht="18.75" x14ac:dyDescent="0.2">
      <c r="A19" s="116" t="s">
        <v>70</v>
      </c>
      <c r="B19" s="117" t="s">
        <v>71</v>
      </c>
      <c r="C19" s="120"/>
      <c r="D19" s="166">
        <v>300000</v>
      </c>
      <c r="E19" s="166">
        <f>D19</f>
        <v>300000</v>
      </c>
    </row>
    <row r="20" spans="1:5" ht="18.75" x14ac:dyDescent="0.2">
      <c r="A20" s="116" t="s">
        <v>72</v>
      </c>
      <c r="B20" s="117" t="s">
        <v>73</v>
      </c>
      <c r="C20" s="120"/>
      <c r="D20" s="95"/>
      <c r="E20" s="119"/>
    </row>
    <row r="21" spans="1:5" ht="18.75" x14ac:dyDescent="0.2">
      <c r="A21" s="116" t="s">
        <v>74</v>
      </c>
      <c r="B21" s="117" t="s">
        <v>75</v>
      </c>
      <c r="C21" s="120"/>
      <c r="D21" s="95"/>
      <c r="E21" s="119"/>
    </row>
    <row r="22" spans="1:5" ht="18.75" x14ac:dyDescent="0.2">
      <c r="A22" s="116" t="s">
        <v>76</v>
      </c>
      <c r="B22" s="117" t="s">
        <v>77</v>
      </c>
      <c r="C22" s="120"/>
      <c r="D22" s="95"/>
      <c r="E22" s="119"/>
    </row>
    <row r="23" spans="1:5" ht="18.75" x14ac:dyDescent="0.2">
      <c r="A23" s="116" t="s">
        <v>78</v>
      </c>
      <c r="B23" s="117" t="s">
        <v>79</v>
      </c>
      <c r="C23" s="120"/>
      <c r="D23" s="95"/>
      <c r="E23" s="119"/>
    </row>
    <row r="24" spans="1:5" ht="18.75" x14ac:dyDescent="0.2">
      <c r="A24" s="116" t="s">
        <v>80</v>
      </c>
      <c r="B24" s="117" t="s">
        <v>81</v>
      </c>
      <c r="C24" s="120"/>
      <c r="D24" s="95"/>
      <c r="E24" s="119"/>
    </row>
    <row r="25" spans="1:5" ht="18.75" x14ac:dyDescent="0.2">
      <c r="A25" s="116" t="s">
        <v>82</v>
      </c>
      <c r="B25" s="117" t="s">
        <v>83</v>
      </c>
      <c r="C25" s="120"/>
      <c r="D25" s="95"/>
      <c r="E25" s="119"/>
    </row>
    <row r="26" spans="1:5" ht="18.75" x14ac:dyDescent="0.2">
      <c r="A26" s="116" t="s">
        <v>84</v>
      </c>
      <c r="B26" s="117" t="s">
        <v>85</v>
      </c>
      <c r="C26" s="120"/>
      <c r="D26" s="95"/>
      <c r="E26" s="119"/>
    </row>
    <row r="27" spans="1:5" ht="18.75" x14ac:dyDescent="0.2">
      <c r="A27" s="116" t="s">
        <v>86</v>
      </c>
      <c r="B27" s="117" t="s">
        <v>87</v>
      </c>
      <c r="C27" s="120"/>
      <c r="D27" s="95"/>
      <c r="E27" s="119"/>
    </row>
    <row r="28" spans="1:5" ht="18.75" x14ac:dyDescent="0.2">
      <c r="A28" s="116" t="s">
        <v>88</v>
      </c>
      <c r="B28" s="117" t="s">
        <v>89</v>
      </c>
      <c r="C28" s="120"/>
      <c r="D28" s="95"/>
      <c r="E28" s="119"/>
    </row>
    <row r="29" spans="1:5" ht="18.75" x14ac:dyDescent="0.2">
      <c r="A29" s="116" t="s">
        <v>90</v>
      </c>
      <c r="B29" s="117" t="s">
        <v>91</v>
      </c>
      <c r="C29" s="120"/>
      <c r="D29" s="95"/>
      <c r="E29" s="119"/>
    </row>
    <row r="30" spans="1:5" ht="18.75" x14ac:dyDescent="0.2">
      <c r="A30" s="116" t="s">
        <v>92</v>
      </c>
      <c r="B30" s="117" t="s">
        <v>93</v>
      </c>
      <c r="C30" s="120"/>
      <c r="D30" s="95"/>
      <c r="E30" s="119"/>
    </row>
    <row r="31" spans="1:5" ht="18.75" x14ac:dyDescent="0.2">
      <c r="A31" s="116" t="s">
        <v>94</v>
      </c>
      <c r="B31" s="117" t="s">
        <v>95</v>
      </c>
      <c r="C31" s="120"/>
      <c r="D31" s="95"/>
      <c r="E31" s="119"/>
    </row>
    <row r="32" spans="1:5" ht="18.75" x14ac:dyDescent="0.2">
      <c r="A32" s="116" t="s">
        <v>96</v>
      </c>
      <c r="B32" s="117" t="s">
        <v>97</v>
      </c>
      <c r="C32" s="120"/>
      <c r="D32" s="95"/>
      <c r="E32" s="119"/>
    </row>
    <row r="33" spans="1:5" ht="18.75" x14ac:dyDescent="0.2">
      <c r="A33" s="122" t="s">
        <v>98</v>
      </c>
      <c r="B33" s="123" t="s">
        <v>99</v>
      </c>
      <c r="C33" s="124"/>
      <c r="D33" s="95"/>
      <c r="E33" s="119"/>
    </row>
    <row r="34" spans="1:5" ht="18.75" x14ac:dyDescent="0.2">
      <c r="A34" s="116" t="s">
        <v>100</v>
      </c>
      <c r="B34" s="117" t="s">
        <v>101</v>
      </c>
      <c r="C34" s="120"/>
      <c r="D34" s="95"/>
      <c r="E34" s="119"/>
    </row>
    <row r="35" spans="1:5" s="104" customFormat="1" ht="18.75" x14ac:dyDescent="0.25">
      <c r="A35" s="125"/>
      <c r="B35" s="99" t="s">
        <v>102</v>
      </c>
      <c r="C35" s="126"/>
      <c r="D35" s="127">
        <v>1900000</v>
      </c>
      <c r="E35" s="127">
        <f>D35</f>
        <v>1900000</v>
      </c>
    </row>
    <row r="36" spans="1:5" ht="15.75" x14ac:dyDescent="0.25">
      <c r="A36" s="128"/>
      <c r="B36" s="129"/>
      <c r="C36" s="129"/>
      <c r="D36" s="129"/>
      <c r="E36" s="112"/>
    </row>
    <row r="37" spans="1:5" ht="15.75" x14ac:dyDescent="0.25">
      <c r="A37" s="128"/>
      <c r="B37" s="129"/>
      <c r="C37" s="129"/>
      <c r="D37" s="129"/>
      <c r="E37" s="112"/>
    </row>
    <row r="38" spans="1:5" ht="20.25" x14ac:dyDescent="0.3">
      <c r="A38" s="259"/>
      <c r="B38" s="254"/>
      <c r="C38" s="254"/>
      <c r="D38" s="254"/>
      <c r="E38" s="112"/>
    </row>
    <row r="39" spans="1:5" ht="15.75" x14ac:dyDescent="0.25">
      <c r="A39" s="101"/>
      <c r="B39" s="102"/>
      <c r="C39" s="102"/>
      <c r="D39" s="102"/>
    </row>
    <row r="40" spans="1:5" ht="15.75" x14ac:dyDescent="0.25">
      <c r="A40" s="101"/>
      <c r="B40" s="102"/>
      <c r="C40" s="102"/>
      <c r="D40" s="102"/>
    </row>
    <row r="41" spans="1:5" ht="15.75" x14ac:dyDescent="0.25">
      <c r="A41" s="101"/>
      <c r="B41" s="102"/>
      <c r="C41" s="102"/>
      <c r="D41" s="102"/>
    </row>
    <row r="42" spans="1:5" ht="15.75" x14ac:dyDescent="0.25">
      <c r="A42" s="101"/>
      <c r="B42" s="102"/>
      <c r="C42" s="102"/>
      <c r="D42" s="102"/>
    </row>
    <row r="43" spans="1:5" ht="15.75" x14ac:dyDescent="0.25">
      <c r="A43" s="101"/>
      <c r="B43" s="102"/>
      <c r="C43" s="102"/>
      <c r="D43" s="102"/>
    </row>
    <row r="44" spans="1:5" ht="15.75" x14ac:dyDescent="0.25">
      <c r="A44" s="101"/>
      <c r="B44" s="102"/>
      <c r="C44" s="102"/>
      <c r="D44" s="102"/>
    </row>
    <row r="45" spans="1:5" ht="15.75" x14ac:dyDescent="0.25">
      <c r="A45" s="101"/>
      <c r="B45" s="102"/>
      <c r="C45" s="102"/>
      <c r="D45" s="102"/>
    </row>
    <row r="46" spans="1:5" ht="15.75" x14ac:dyDescent="0.25">
      <c r="A46" s="101"/>
      <c r="B46" s="102"/>
      <c r="C46" s="102"/>
      <c r="D46" s="102"/>
    </row>
    <row r="47" spans="1:5" ht="15.75" x14ac:dyDescent="0.25">
      <c r="A47" s="101"/>
      <c r="B47" s="102"/>
      <c r="C47" s="102"/>
      <c r="D47" s="102"/>
    </row>
    <row r="48" spans="1:5" ht="15.75" x14ac:dyDescent="0.25">
      <c r="A48" s="101"/>
      <c r="B48" s="102"/>
      <c r="C48" s="102"/>
      <c r="D48" s="102"/>
    </row>
    <row r="49" spans="1:4" ht="15.75" x14ac:dyDescent="0.25">
      <c r="A49" s="101"/>
      <c r="B49" s="102"/>
      <c r="C49" s="102"/>
      <c r="D49" s="102"/>
    </row>
    <row r="50" spans="1:4" ht="15.75" x14ac:dyDescent="0.25">
      <c r="A50" s="101"/>
      <c r="B50" s="102"/>
      <c r="C50" s="102"/>
      <c r="D50" s="102"/>
    </row>
    <row r="51" spans="1:4" ht="15.75" x14ac:dyDescent="0.25">
      <c r="A51" s="101"/>
      <c r="B51" s="102"/>
      <c r="C51" s="102"/>
      <c r="D51" s="102"/>
    </row>
    <row r="52" spans="1:4" ht="15.75" x14ac:dyDescent="0.25">
      <c r="A52" s="101"/>
      <c r="B52" s="102"/>
      <c r="C52" s="102"/>
      <c r="D52" s="102"/>
    </row>
    <row r="53" spans="1:4" ht="15.75" x14ac:dyDescent="0.25">
      <c r="A53" s="101"/>
      <c r="B53" s="102"/>
      <c r="C53" s="102"/>
      <c r="D53" s="102"/>
    </row>
    <row r="54" spans="1:4" ht="15.75" x14ac:dyDescent="0.25">
      <c r="A54" s="101"/>
      <c r="B54" s="102"/>
      <c r="C54" s="102"/>
      <c r="D54" s="102"/>
    </row>
    <row r="55" spans="1:4" ht="15.75" x14ac:dyDescent="0.25">
      <c r="A55" s="101"/>
      <c r="B55" s="105"/>
      <c r="C55" s="105"/>
      <c r="D55" s="105"/>
    </row>
    <row r="56" spans="1:4" ht="15.75" x14ac:dyDescent="0.25">
      <c r="A56" s="101"/>
      <c r="B56" s="102"/>
      <c r="C56" s="102"/>
      <c r="D56" s="102"/>
    </row>
    <row r="57" spans="1:4" ht="15.75" x14ac:dyDescent="0.25">
      <c r="A57" s="101"/>
      <c r="B57" s="102"/>
      <c r="C57" s="102"/>
      <c r="D57" s="102"/>
    </row>
    <row r="58" spans="1:4" ht="15.75" x14ac:dyDescent="0.25">
      <c r="A58" s="101"/>
      <c r="B58" s="106"/>
      <c r="C58" s="106"/>
      <c r="D58" s="106"/>
    </row>
    <row r="59" spans="1:4" ht="15.75" x14ac:dyDescent="0.25">
      <c r="A59" s="101"/>
      <c r="B59" s="102"/>
      <c r="C59" s="102"/>
      <c r="D59" s="102"/>
    </row>
    <row r="60" spans="1:4" ht="15.75" x14ac:dyDescent="0.25">
      <c r="B60" s="102"/>
      <c r="C60" s="102"/>
      <c r="D60" s="102"/>
    </row>
    <row r="61" spans="1:4" ht="15.75" x14ac:dyDescent="0.25">
      <c r="B61" s="102"/>
      <c r="C61" s="102"/>
      <c r="D61" s="102"/>
    </row>
    <row r="64" spans="1:4" x14ac:dyDescent="0.2">
      <c r="B64" s="107"/>
      <c r="C64" s="107"/>
      <c r="D64" s="107"/>
    </row>
    <row r="70" spans="2:4" x14ac:dyDescent="0.2">
      <c r="B70" s="108"/>
      <c r="C70" s="108"/>
      <c r="D70" s="108"/>
    </row>
  </sheetData>
  <mergeCells count="7">
    <mergeCell ref="A38:D38"/>
    <mergeCell ref="A2:E2"/>
    <mergeCell ref="A3:E3"/>
    <mergeCell ref="A5:A8"/>
    <mergeCell ref="B5:B8"/>
    <mergeCell ref="E5:E8"/>
    <mergeCell ref="C6:D6"/>
  </mergeCells>
  <pageMargins left="0.39370078740157483" right="0.39370078740157483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8</vt:i4>
      </vt:variant>
    </vt:vector>
  </HeadingPairs>
  <TitlesOfParts>
    <vt:vector size="16" baseType="lpstr">
      <vt:lpstr>Додаток №1</vt:lpstr>
      <vt:lpstr>ПТ(Додаток№1)</vt:lpstr>
      <vt:lpstr>Додаток №2</vt:lpstr>
      <vt:lpstr>ПТ(Додаток№2)</vt:lpstr>
      <vt:lpstr>Додаток №3</vt:lpstr>
      <vt:lpstr>ПТ(Додаток№3)</vt:lpstr>
      <vt:lpstr>Додаток №4</vt:lpstr>
      <vt:lpstr>ПТ(Додаток№4)</vt:lpstr>
      <vt:lpstr>'Додаток №3'!Заголовки_для_друку</vt:lpstr>
      <vt:lpstr>'ПТ(Додаток№3)'!Заголовки_для_друку</vt:lpstr>
      <vt:lpstr>Заголовки_для_друку</vt:lpstr>
      <vt:lpstr>'Додаток №1'!Область_друку</vt:lpstr>
      <vt:lpstr>'Додаток №3'!Область_друку</vt:lpstr>
      <vt:lpstr>'ПТ(Додаток№1)'!Область_друку</vt:lpstr>
      <vt:lpstr>'ПТ(Додаток№2)'!Область_друку</vt:lpstr>
      <vt:lpstr>'ПТ(Додаток№3)'!Область_друку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2018-05-07T16:06:47Z</dcterms:created>
  <dcterms:modified xsi:type="dcterms:W3CDTF">2019-10-03T11:17:40Z</dcterms:modified>
</cp:coreProperties>
</file>