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F:\2019\ПРОЕКТИ  ЗАКОНІВ (наши)\внесення змін до держ. бюджету\"/>
    </mc:Choice>
  </mc:AlternateContent>
  <xr:revisionPtr revIDLastSave="0" documentId="13_ncr:1_{63CB356E-37A7-4BD7-9827-A47455722BBC}" xr6:coauthVersionLast="45" xr6:coauthVersionMax="45" xr10:uidLastSave="{00000000-0000-0000-0000-000000000000}"/>
  <bookViews>
    <workbookView xWindow="-120" yWindow="-120" windowWidth="20730" windowHeight="11160" tabRatio="500" xr2:uid="{00000000-000D-0000-FFFF-FFFF00000000}"/>
  </bookViews>
  <sheets>
    <sheet name="доходи" sheetId="1" r:id="rId1"/>
  </sheets>
  <definedNames>
    <definedName name="_xlnm.Print_Titles" localSheetId="0">доходи!$6:$7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7" i="1" l="1"/>
  <c r="G15" i="1"/>
  <c r="G13" i="1"/>
  <c r="G12" i="1" l="1"/>
  <c r="F12" i="1" s="1"/>
  <c r="G11" i="1"/>
  <c r="F11" i="1" s="1"/>
  <c r="G10" i="1"/>
  <c r="J10" i="1" s="1"/>
  <c r="G9" i="1"/>
  <c r="F9" i="1" s="1"/>
  <c r="G8" i="1"/>
  <c r="J8" i="1" s="1"/>
  <c r="F17" i="1"/>
  <c r="F15" i="1"/>
  <c r="C17" i="1"/>
  <c r="C15" i="1"/>
  <c r="C10" i="1"/>
  <c r="C9" i="1"/>
  <c r="C8" i="1"/>
  <c r="K8" i="1"/>
  <c r="K9" i="1"/>
  <c r="K10" i="1"/>
  <c r="F13" i="1"/>
  <c r="K14" i="1"/>
  <c r="G14" i="1"/>
  <c r="J14" i="1" s="1"/>
  <c r="F14" i="1"/>
  <c r="I14" i="1" s="1"/>
  <c r="C14" i="1"/>
  <c r="F10" i="1" l="1"/>
  <c r="I10" i="1" s="1"/>
  <c r="I9" i="1"/>
  <c r="J9" i="1"/>
  <c r="F8" i="1"/>
  <c r="I8" i="1" s="1"/>
  <c r="J11" i="1"/>
  <c r="K11" i="1"/>
  <c r="I11" i="1"/>
  <c r="K12" i="1"/>
  <c r="J12" i="1"/>
  <c r="I12" i="1"/>
  <c r="J13" i="1"/>
  <c r="K13" i="1"/>
  <c r="I13" i="1"/>
  <c r="K17" i="1"/>
  <c r="J17" i="1"/>
  <c r="I17" i="1"/>
  <c r="J15" i="1"/>
  <c r="K15" i="1"/>
  <c r="I15" i="1"/>
</calcChain>
</file>

<file path=xl/sharedStrings.xml><?xml version="1.0" encoding="utf-8"?>
<sst xmlns="http://schemas.openxmlformats.org/spreadsheetml/2006/main" count="28" uniqueCount="22">
  <si>
    <t>Код</t>
  </si>
  <si>
    <t>Всього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</si>
  <si>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</si>
  <si>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</si>
  <si>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</si>
  <si>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Разом доходів:</t>
  </si>
  <si>
    <t>ВСЬОГО ДОХОДІВ 
(без урахування міжбюджетних трансфертів)</t>
  </si>
  <si>
    <t>Порівняльна таблиця змін доходів Державного бюджету України на 2020 рік</t>
  </si>
  <si>
    <t>(тис. грн.)</t>
  </si>
  <si>
    <t>Затверджено</t>
  </si>
  <si>
    <t>Проект з урахуванням запропонованих змін</t>
  </si>
  <si>
    <t>Зміни, що пропонуються</t>
  </si>
  <si>
    <t>Найменування</t>
  </si>
  <si>
    <t>загальний фонд</t>
  </si>
  <si>
    <t>спеціальний фонд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</si>
  <si>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</si>
  <si>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</si>
  <si>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</si>
  <si>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</si>
  <si>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11020000</t>
  </si>
  <si>
    <t>Податок на прибуток підприємств</t>
  </si>
  <si>
    <t>Інші надходження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</si>
</sst>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dd\.mm\.yyyy"/>
    <numFmt numFmtId="166" formatCode="* #,##0.0;* \-#,##0.0;* &quot;&quot;"/>
  </numFmts>
  <fonts count="9" x14ac:knownFonts="1">
    <font>
      <sz val="10"/>
      <color indexed="8"/>
      <name val="ARIAL"/>
      <charset val="1"/>
    </font>
    <font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20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>
      <alignment vertical="top"/>
    </xf>
  </cellStyleXfs>
  <cellXfs count="42">
    <xf numFmtId="0" fontId="0" fillId="0" borderId="0" xfId="0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2" fillId="0" borderId="0" xfId="0" applyFont="1">
      <alignment vertical="top"/>
    </xf>
    <xf numFmtId="3" fontId="1" fillId="0" borderId="0" xfId="0" applyNumberFormat="1" applyFont="1" applyAlignment="1">
      <alignment vertical="top" wrapText="1"/>
    </xf>
    <xf numFmtId="0" fontId="4" fillId="0" borderId="0" xfId="0" applyFont="1" applyAlignment="1"/>
    <xf numFmtId="0" fontId="4" fillId="0" borderId="0" xfId="0" applyFont="1" applyAlignment="1">
      <alignment horizontal="right"/>
    </xf>
    <xf numFmtId="0" fontId="2" fillId="0" borderId="1" xfId="0" applyNumberFormat="1" applyFont="1" applyFill="1" applyBorder="1" applyAlignment="1" applyProtection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vertical="top" wrapText="1"/>
    </xf>
    <xf numFmtId="164" fontId="1" fillId="0" borderId="6" xfId="0" applyNumberFormat="1" applyFont="1" applyBorder="1">
      <alignment vertical="top"/>
    </xf>
    <xf numFmtId="164" fontId="2" fillId="0" borderId="6" xfId="0" applyNumberFormat="1" applyFont="1" applyBorder="1">
      <alignment vertical="top"/>
    </xf>
    <xf numFmtId="0" fontId="2" fillId="0" borderId="6" xfId="0" applyFont="1" applyBorder="1">
      <alignment vertical="top"/>
    </xf>
    <xf numFmtId="0" fontId="2" fillId="0" borderId="6" xfId="0" applyFont="1" applyBorder="1" applyAlignment="1">
      <alignment vertical="top" wrapText="1"/>
    </xf>
    <xf numFmtId="0" fontId="4" fillId="0" borderId="0" xfId="0" applyFont="1" applyAlignment="1">
      <alignment horizontal="center"/>
    </xf>
    <xf numFmtId="1" fontId="1" fillId="0" borderId="6" xfId="0" applyNumberFormat="1" applyFont="1" applyBorder="1" applyAlignment="1">
      <alignment horizontal="center" vertical="top"/>
    </xf>
    <xf numFmtId="165" fontId="1" fillId="0" borderId="0" xfId="0" applyNumberFormat="1" applyFont="1" applyAlignment="1">
      <alignment horizontal="center" vertical="top"/>
    </xf>
    <xf numFmtId="1" fontId="2" fillId="0" borderId="6" xfId="0" applyNumberFormat="1" applyFont="1" applyBorder="1" applyAlignment="1">
      <alignment horizontal="center" vertical="top"/>
    </xf>
    <xf numFmtId="0" fontId="0" fillId="0" borderId="0" xfId="0" applyFill="1" applyAlignment="1"/>
    <xf numFmtId="0" fontId="5" fillId="0" borderId="6" xfId="0" applyFont="1" applyFill="1" applyBorder="1" applyAlignment="1">
      <alignment vertical="top"/>
    </xf>
    <xf numFmtId="0" fontId="5" fillId="0" borderId="6" xfId="0" applyNumberFormat="1" applyFont="1" applyFill="1" applyBorder="1" applyAlignment="1" applyProtection="1">
      <alignment vertical="top" wrapText="1"/>
    </xf>
    <xf numFmtId="166" fontId="5" fillId="0" borderId="6" xfId="0" applyNumberFormat="1" applyFont="1" applyFill="1" applyBorder="1" applyAlignment="1" applyProtection="1"/>
    <xf numFmtId="0" fontId="5" fillId="0" borderId="6" xfId="0" applyNumberFormat="1" applyFont="1" applyFill="1" applyBorder="1" applyAlignment="1" applyProtection="1">
      <alignment vertical="top"/>
    </xf>
    <xf numFmtId="0" fontId="6" fillId="0" borderId="6" xfId="0" applyFont="1" applyFill="1" applyBorder="1" applyAlignment="1" applyProtection="1">
      <alignment vertical="top"/>
    </xf>
    <xf numFmtId="0" fontId="6" fillId="0" borderId="6" xfId="0" applyNumberFormat="1" applyFont="1" applyFill="1" applyBorder="1" applyAlignment="1" applyProtection="1">
      <alignment vertical="top" wrapText="1"/>
    </xf>
    <xf numFmtId="166" fontId="6" fillId="0" borderId="6" xfId="0" applyNumberFormat="1" applyFont="1" applyFill="1" applyBorder="1" applyAlignment="1" applyProtection="1"/>
    <xf numFmtId="164" fontId="8" fillId="0" borderId="6" xfId="0" applyNumberFormat="1" applyFont="1" applyBorder="1">
      <alignment vertical="top"/>
    </xf>
    <xf numFmtId="166" fontId="5" fillId="0" borderId="6" xfId="0" applyNumberFormat="1" applyFont="1" applyFill="1" applyBorder="1" applyAlignment="1" applyProtection="1">
      <alignment vertical="top"/>
    </xf>
    <xf numFmtId="166" fontId="5" fillId="0" borderId="8" xfId="0" applyNumberFormat="1" applyFont="1" applyFill="1" applyBorder="1" applyAlignment="1" applyProtection="1"/>
    <xf numFmtId="0" fontId="2" fillId="0" borderId="9" xfId="0" applyFont="1" applyBorder="1" applyAlignment="1">
      <alignment horizontal="center" vertical="top"/>
    </xf>
    <xf numFmtId="0" fontId="2" fillId="0" borderId="9" xfId="0" applyFont="1" applyBorder="1" applyAlignment="1">
      <alignment vertical="top" wrapText="1"/>
    </xf>
    <xf numFmtId="0" fontId="2" fillId="0" borderId="9" xfId="0" applyFont="1" applyBorder="1">
      <alignment vertical="top"/>
    </xf>
    <xf numFmtId="0" fontId="7" fillId="0" borderId="9" xfId="0" applyFont="1" applyBorder="1">
      <alignment vertical="top"/>
    </xf>
    <xf numFmtId="164" fontId="2" fillId="0" borderId="8" xfId="0" applyNumberFormat="1" applyFont="1" applyBorder="1">
      <alignment vertical="top"/>
    </xf>
    <xf numFmtId="0" fontId="2" fillId="0" borderId="6" xfId="0" applyFont="1" applyBorder="1" applyAlignment="1">
      <alignment horizontal="center" vertical="top" wrapText="1"/>
    </xf>
    <xf numFmtId="0" fontId="3" fillId="0" borderId="0" xfId="0" applyNumberFormat="1" applyFont="1" applyFill="1" applyAlignment="1" applyProtection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K18"/>
  <sheetViews>
    <sheetView showZeros="0" tabSelected="1" showOutlineSymbols="0" topLeftCell="B1" zoomScaleNormal="100" zoomScaleSheetLayoutView="115" workbookViewId="0">
      <selection activeCell="J20" sqref="J20"/>
    </sheetView>
  </sheetViews>
  <sheetFormatPr defaultColWidth="6.85546875" defaultRowHeight="12.75" x14ac:dyDescent="0.2"/>
  <cols>
    <col min="1" max="1" width="10.140625" style="2" customWidth="1"/>
    <col min="2" max="2" width="43.28515625" style="1" customWidth="1"/>
    <col min="3" max="3" width="14.42578125" bestFit="1" customWidth="1"/>
    <col min="4" max="4" width="14.42578125" customWidth="1"/>
    <col min="5" max="5" width="15.42578125" customWidth="1"/>
    <col min="6" max="6" width="20.140625" bestFit="1" customWidth="1"/>
    <col min="7" max="7" width="15.140625" customWidth="1"/>
    <col min="8" max="8" width="15.28515625" customWidth="1"/>
    <col min="9" max="9" width="13.42578125" bestFit="1" customWidth="1"/>
    <col min="10" max="10" width="14.7109375" bestFit="1" customWidth="1"/>
    <col min="11" max="11" width="14.85546875" customWidth="1"/>
  </cols>
  <sheetData>
    <row r="4" spans="1:11" ht="25.5" x14ac:dyDescent="0.35">
      <c r="A4" s="38" t="s">
        <v>7</v>
      </c>
      <c r="B4" s="38"/>
      <c r="C4" s="38"/>
      <c r="D4" s="38"/>
      <c r="E4" s="38"/>
      <c r="F4" s="38"/>
      <c r="G4" s="38"/>
      <c r="H4" s="38"/>
      <c r="I4" s="38"/>
      <c r="J4" s="38"/>
      <c r="K4" s="38"/>
    </row>
    <row r="5" spans="1:11" x14ac:dyDescent="0.2">
      <c r="A5" s="17"/>
      <c r="B5" s="5"/>
      <c r="C5" s="5"/>
      <c r="D5" s="5"/>
      <c r="E5" s="5"/>
      <c r="F5" s="5"/>
      <c r="G5" s="5"/>
      <c r="H5" s="5"/>
      <c r="I5" s="5"/>
      <c r="J5" s="5"/>
      <c r="K5" s="6" t="s">
        <v>8</v>
      </c>
    </row>
    <row r="6" spans="1:11" s="3" customFormat="1" x14ac:dyDescent="0.2">
      <c r="A6" s="39" t="s">
        <v>0</v>
      </c>
      <c r="B6" s="39" t="s">
        <v>12</v>
      </c>
      <c r="C6" s="7" t="s">
        <v>9</v>
      </c>
      <c r="D6" s="8"/>
      <c r="E6" s="8"/>
      <c r="F6" s="7" t="s">
        <v>10</v>
      </c>
      <c r="G6" s="8"/>
      <c r="H6" s="8"/>
      <c r="I6" s="7" t="s">
        <v>11</v>
      </c>
      <c r="J6" s="8"/>
      <c r="K6" s="9"/>
    </row>
    <row r="7" spans="1:11" s="3" customFormat="1" ht="25.5" x14ac:dyDescent="0.2">
      <c r="A7" s="40"/>
      <c r="B7" s="40"/>
      <c r="C7" s="11" t="s">
        <v>1</v>
      </c>
      <c r="D7" s="10" t="s">
        <v>13</v>
      </c>
      <c r="E7" s="10" t="s">
        <v>14</v>
      </c>
      <c r="F7" s="11" t="s">
        <v>1</v>
      </c>
      <c r="G7" s="10" t="s">
        <v>13</v>
      </c>
      <c r="H7" s="10" t="s">
        <v>14</v>
      </c>
      <c r="I7" s="11" t="s">
        <v>1</v>
      </c>
      <c r="J7" s="10" t="s">
        <v>13</v>
      </c>
      <c r="K7" s="10" t="s">
        <v>14</v>
      </c>
    </row>
    <row r="8" spans="1:11" s="21" customFormat="1" x14ac:dyDescent="0.2">
      <c r="A8" s="22" t="s">
        <v>15</v>
      </c>
      <c r="B8" s="23" t="s">
        <v>16</v>
      </c>
      <c r="C8" s="24">
        <f t="shared" ref="C8:C10" si="0">D8+E8</f>
        <v>781131277.19999993</v>
      </c>
      <c r="D8" s="24">
        <v>710784954.69999993</v>
      </c>
      <c r="E8" s="24">
        <v>70346322.5</v>
      </c>
      <c r="F8" s="24">
        <f t="shared" ref="F8" si="1">G8+H8</f>
        <v>781137693.426</v>
      </c>
      <c r="G8" s="24">
        <f>710784954.7+6416.226</f>
        <v>710791370.926</v>
      </c>
      <c r="H8" s="24">
        <v>70346322.5</v>
      </c>
      <c r="I8" s="14">
        <f t="shared" ref="I8:I15" si="2">F8-C8</f>
        <v>6416.2260000705719</v>
      </c>
      <c r="J8" s="14">
        <f t="shared" ref="J8:J10" si="3">G8-D8</f>
        <v>6416.2260000705719</v>
      </c>
      <c r="K8" s="14">
        <f t="shared" ref="K8:K10" si="4">H8-E8</f>
        <v>0</v>
      </c>
    </row>
    <row r="9" spans="1:11" s="21" customFormat="1" ht="25.5" x14ac:dyDescent="0.2">
      <c r="A9" s="25" t="s">
        <v>17</v>
      </c>
      <c r="B9" s="23" t="s">
        <v>18</v>
      </c>
      <c r="C9" s="24">
        <f t="shared" si="0"/>
        <v>209041197.80000001</v>
      </c>
      <c r="D9" s="24">
        <v>209041197.80000001</v>
      </c>
      <c r="E9" s="24">
        <v>0</v>
      </c>
      <c r="F9" s="24">
        <f>G9+H9</f>
        <v>209047614.02600002</v>
      </c>
      <c r="G9" s="24">
        <f>209041197.8+6416.226</f>
        <v>209047614.02600002</v>
      </c>
      <c r="H9" s="24">
        <v>0</v>
      </c>
      <c r="I9" s="13">
        <f t="shared" si="2"/>
        <v>6416.2260000109673</v>
      </c>
      <c r="J9" s="13">
        <f t="shared" si="3"/>
        <v>6416.2260000109673</v>
      </c>
      <c r="K9" s="13">
        <f t="shared" si="4"/>
        <v>0</v>
      </c>
    </row>
    <row r="10" spans="1:11" s="21" customFormat="1" x14ac:dyDescent="0.2">
      <c r="A10" s="26" t="s">
        <v>19</v>
      </c>
      <c r="B10" s="27" t="s">
        <v>20</v>
      </c>
      <c r="C10" s="28">
        <f t="shared" si="0"/>
        <v>98200000</v>
      </c>
      <c r="D10" s="28">
        <v>98200000</v>
      </c>
      <c r="E10" s="28">
        <v>0</v>
      </c>
      <c r="F10" s="28">
        <f>G10+H10</f>
        <v>98206416.225999996</v>
      </c>
      <c r="G10" s="28">
        <f>98200000+6416.226</f>
        <v>98206416.225999996</v>
      </c>
      <c r="H10" s="28">
        <v>0</v>
      </c>
      <c r="I10" s="13">
        <f t="shared" si="2"/>
        <v>6416.2259999960661</v>
      </c>
      <c r="J10" s="13">
        <f t="shared" si="3"/>
        <v>6416.2259999960661</v>
      </c>
      <c r="K10" s="13">
        <f t="shared" si="4"/>
        <v>0</v>
      </c>
    </row>
    <row r="11" spans="1:11" s="3" customFormat="1" x14ac:dyDescent="0.2">
      <c r="A11" s="20">
        <v>20000000</v>
      </c>
      <c r="B11" s="16" t="s">
        <v>2</v>
      </c>
      <c r="C11" s="14">
        <v>183332486.20000002</v>
      </c>
      <c r="D11" s="14">
        <v>134789338.19999999</v>
      </c>
      <c r="E11" s="14">
        <v>48543148</v>
      </c>
      <c r="F11" s="14">
        <f>G11+H11</f>
        <v>185644297.97399998</v>
      </c>
      <c r="G11" s="14">
        <f>134789338.2+2318228-6416.226</f>
        <v>137101149.97399998</v>
      </c>
      <c r="H11" s="14">
        <v>48543148</v>
      </c>
      <c r="I11" s="14">
        <f t="shared" si="2"/>
        <v>2311811.7739999592</v>
      </c>
      <c r="J11" s="14">
        <f t="shared" ref="J11:K11" si="5">G11-D11</f>
        <v>2311811.773999989</v>
      </c>
      <c r="K11" s="14">
        <f t="shared" si="5"/>
        <v>0</v>
      </c>
    </row>
    <row r="12" spans="1:11" ht="25.5" x14ac:dyDescent="0.2">
      <c r="A12" s="18">
        <v>21000000</v>
      </c>
      <c r="B12" s="12" t="s">
        <v>3</v>
      </c>
      <c r="C12" s="13">
        <v>113932564.8</v>
      </c>
      <c r="D12" s="13">
        <v>113422925.8</v>
      </c>
      <c r="E12" s="13">
        <v>509639</v>
      </c>
      <c r="F12" s="13">
        <f>G12+H12</f>
        <v>116244376.574</v>
      </c>
      <c r="G12" s="13">
        <f>113422925.8+2318228-6416.226</f>
        <v>115734737.574</v>
      </c>
      <c r="H12" s="13">
        <v>509639</v>
      </c>
      <c r="I12" s="13">
        <f t="shared" si="2"/>
        <v>2311811.7740000039</v>
      </c>
      <c r="J12" s="13">
        <f t="shared" ref="J12" si="6">G12-D12</f>
        <v>2311811.7740000039</v>
      </c>
      <c r="K12" s="13">
        <f t="shared" ref="J12:K13" si="7">H12-E12</f>
        <v>0</v>
      </c>
    </row>
    <row r="13" spans="1:11" ht="89.25" x14ac:dyDescent="0.2">
      <c r="A13" s="18">
        <v>21010000</v>
      </c>
      <c r="B13" s="12" t="s">
        <v>4</v>
      </c>
      <c r="C13" s="13">
        <v>68011200</v>
      </c>
      <c r="D13" s="13">
        <v>68011200</v>
      </c>
      <c r="E13" s="13">
        <v>0</v>
      </c>
      <c r="F13" s="13">
        <f t="shared" ref="F13" si="8">G13+H13</f>
        <v>68346847.700000003</v>
      </c>
      <c r="G13" s="13">
        <f>68011200+300002+35645.7</f>
        <v>68346847.700000003</v>
      </c>
      <c r="H13" s="13">
        <v>0</v>
      </c>
      <c r="I13" s="13">
        <f t="shared" si="2"/>
        <v>335647.70000000298</v>
      </c>
      <c r="J13" s="13">
        <f t="shared" si="7"/>
        <v>335647.70000000298</v>
      </c>
      <c r="K13" s="13">
        <f t="shared" si="7"/>
        <v>0</v>
      </c>
    </row>
    <row r="14" spans="1:11" ht="21.75" customHeight="1" x14ac:dyDescent="0.2">
      <c r="A14" s="18">
        <v>21080000</v>
      </c>
      <c r="B14" s="12" t="s">
        <v>21</v>
      </c>
      <c r="C14" s="13">
        <f t="shared" ref="C14:C15" si="9">D14+E14</f>
        <v>2985466.9</v>
      </c>
      <c r="D14" s="13">
        <v>2475827.9</v>
      </c>
      <c r="E14" s="13">
        <v>509639</v>
      </c>
      <c r="F14" s="29">
        <f t="shared" ref="F14" si="10">G14+H14</f>
        <v>4961631.0250000004</v>
      </c>
      <c r="G14" s="29">
        <f>2475827.9+1976164.125</f>
        <v>4451992.0250000004</v>
      </c>
      <c r="H14" s="29">
        <v>509639</v>
      </c>
      <c r="I14" s="13">
        <f t="shared" si="2"/>
        <v>1976164.1250000005</v>
      </c>
      <c r="J14" s="13">
        <f t="shared" ref="J14" si="11">G14-D14</f>
        <v>1976164.1250000005</v>
      </c>
      <c r="K14" s="13">
        <f t="shared" ref="K14" si="12">H14-E14</f>
        <v>0</v>
      </c>
    </row>
    <row r="15" spans="1:11" s="3" customFormat="1" ht="31.5" customHeight="1" x14ac:dyDescent="0.2">
      <c r="A15" s="37" t="s">
        <v>6</v>
      </c>
      <c r="B15" s="37"/>
      <c r="C15" s="30">
        <f t="shared" si="9"/>
        <v>967070201.39999998</v>
      </c>
      <c r="D15" s="30">
        <v>846644337.19999993</v>
      </c>
      <c r="E15" s="30">
        <v>120425864.2</v>
      </c>
      <c r="F15" s="30">
        <f>G15+H15</f>
        <v>969388429.4000001</v>
      </c>
      <c r="G15" s="30">
        <f>846644337.2+2318228</f>
        <v>848962565.20000005</v>
      </c>
      <c r="H15" s="30">
        <v>120425864.2</v>
      </c>
      <c r="I15" s="14">
        <f t="shared" si="2"/>
        <v>2318228.0000001192</v>
      </c>
      <c r="J15" s="14">
        <f t="shared" ref="J15:K15" si="13">G15-D15</f>
        <v>2318228.0000001192</v>
      </c>
      <c r="K15" s="14">
        <f t="shared" si="13"/>
        <v>0</v>
      </c>
    </row>
    <row r="16" spans="1:11" s="3" customFormat="1" ht="7.5" customHeight="1" x14ac:dyDescent="0.2">
      <c r="A16" s="32"/>
      <c r="B16" s="33"/>
      <c r="C16" s="34"/>
      <c r="D16" s="34"/>
      <c r="E16" s="34"/>
      <c r="F16" s="35"/>
      <c r="G16" s="35"/>
      <c r="H16" s="35"/>
      <c r="I16" s="34"/>
      <c r="J16" s="34"/>
      <c r="K16" s="15"/>
    </row>
    <row r="17" spans="1:11" s="3" customFormat="1" x14ac:dyDescent="0.2">
      <c r="A17" s="41" t="s">
        <v>5</v>
      </c>
      <c r="B17" s="41"/>
      <c r="C17" s="31">
        <f t="shared" ref="C17" si="14">D17+E17</f>
        <v>975833650.30000007</v>
      </c>
      <c r="D17" s="31">
        <v>855407786.10000002</v>
      </c>
      <c r="E17" s="31">
        <v>120425864.2</v>
      </c>
      <c r="F17" s="31">
        <f>G17+H17</f>
        <v>978151878.30000007</v>
      </c>
      <c r="G17" s="31">
        <f>855407786.1+2318228</f>
        <v>857726014.10000002</v>
      </c>
      <c r="H17" s="31">
        <v>120425864.2</v>
      </c>
      <c r="I17" s="36">
        <f>F17-C17</f>
        <v>2318228</v>
      </c>
      <c r="J17" s="36">
        <f t="shared" ref="J17" si="15">G17-D17</f>
        <v>2318228</v>
      </c>
      <c r="K17" s="14">
        <f t="shared" ref="K17" si="16">H17-E17</f>
        <v>0</v>
      </c>
    </row>
    <row r="18" spans="1:11" x14ac:dyDescent="0.2">
      <c r="A18" s="19"/>
      <c r="B18" s="4"/>
    </row>
  </sheetData>
  <mergeCells count="5">
    <mergeCell ref="A15:B15"/>
    <mergeCell ref="A4:K4"/>
    <mergeCell ref="A6:A7"/>
    <mergeCell ref="B6:B7"/>
    <mergeCell ref="A17:B17"/>
  </mergeCells>
  <printOptions horizontalCentered="1"/>
  <pageMargins left="0.39370078740157483" right="0.39370078740157483" top="0.39370078740157483" bottom="0.39370078740157483" header="0" footer="0"/>
  <pageSetup paperSize="9" scale="73" orientation="landscape" horizontalDpi="1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доходи</vt:lpstr>
      <vt:lpstr>доходи!Заголовки_для_друку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Огньова Наталія Михайлівна</cp:lastModifiedBy>
  <cp:lastPrinted>2020-06-18T06:38:59Z</cp:lastPrinted>
  <dcterms:created xsi:type="dcterms:W3CDTF">2020-04-08T16:52:46Z</dcterms:created>
  <dcterms:modified xsi:type="dcterms:W3CDTF">2020-06-18T06:39:19Z</dcterms:modified>
</cp:coreProperties>
</file>