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4403\"/>
    </mc:Choice>
  </mc:AlternateContent>
  <bookViews>
    <workbookView xWindow="-105" yWindow="-105" windowWidth="23250" windowHeight="12570"/>
  </bookViews>
  <sheets>
    <sheet name="Розрахунок" sheetId="4" r:id="rId1"/>
    <sheet name="Граничні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3" i="4" l="1"/>
  <c r="F14" i="4"/>
  <c r="F19" i="4"/>
  <c r="E12" i="4"/>
  <c r="F12" i="4" s="1"/>
  <c r="E13" i="4"/>
  <c r="E14" i="4"/>
  <c r="E15" i="4"/>
  <c r="F15" i="4" s="1"/>
  <c r="E16" i="4"/>
  <c r="F16" i="4" s="1"/>
  <c r="E17" i="4"/>
  <c r="F17" i="4" s="1"/>
  <c r="E19" i="4"/>
  <c r="E20" i="4"/>
  <c r="F20" i="4" s="1"/>
  <c r="D9" i="4"/>
  <c r="F9" i="4" s="1"/>
  <c r="C93" i="4"/>
  <c r="E93" i="4" s="1"/>
  <c r="E87" i="4"/>
  <c r="E11" i="4"/>
  <c r="I11" i="4"/>
  <c r="D18" i="4"/>
  <c r="E18" i="4" s="1"/>
  <c r="F18" i="4" s="1"/>
  <c r="I17" i="4"/>
  <c r="E102" i="4"/>
  <c r="E101" i="4"/>
  <c r="E100" i="4"/>
  <c r="C99" i="4"/>
  <c r="E99" i="4" s="1"/>
  <c r="E98" i="4"/>
  <c r="E97" i="4"/>
  <c r="E96" i="4"/>
  <c r="E95" i="4"/>
  <c r="E94" i="4" s="1"/>
  <c r="E103" i="4" s="1"/>
  <c r="E92" i="4"/>
  <c r="E91" i="4" s="1"/>
  <c r="E90" i="4"/>
  <c r="E89" i="4"/>
  <c r="E88" i="4"/>
  <c r="F74" i="4"/>
  <c r="F73" i="4"/>
  <c r="F72" i="4"/>
  <c r="F71" i="4"/>
  <c r="G58" i="4"/>
  <c r="G57" i="4"/>
  <c r="E48" i="4"/>
  <c r="E47" i="4"/>
  <c r="E46" i="4"/>
  <c r="E45" i="4"/>
  <c r="E43" i="4"/>
  <c r="F36" i="4"/>
  <c r="F31" i="4"/>
  <c r="F30" i="4" s="1"/>
  <c r="F29" i="4"/>
  <c r="F28" i="4"/>
  <c r="F11" i="4"/>
  <c r="E10" i="4" l="1"/>
  <c r="F10" i="4"/>
  <c r="E9" i="4"/>
  <c r="F27" i="4"/>
  <c r="F38" i="4" s="1"/>
  <c r="E52" i="4"/>
  <c r="G66" i="4"/>
  <c r="F81" i="4"/>
  <c r="G10" i="4" l="1"/>
  <c r="F21" i="4"/>
  <c r="F22" i="4" s="1"/>
  <c r="C4" i="4" s="1"/>
</calcChain>
</file>

<file path=xl/sharedStrings.xml><?xml version="1.0" encoding="utf-8"?>
<sst xmlns="http://schemas.openxmlformats.org/spreadsheetml/2006/main" count="126" uniqueCount="111">
  <si>
    <t>Уряд збільшив граничні суми витрат  на придбання легкових автомобілів, меблів, іншого обладнання та устаткування, комп'ютерів, придбання і утримання мобільних телефонів державними органами, а також установами та організаціями, які утримуються за рахунок державного бюджету, які затверджено постановою КМУ від 04.04.2001 р. № 332.</t>
  </si>
  <si>
    <t>Йдеться про постанову КМУ від 04.04.2018 р. № 268.</t>
  </si>
  <si>
    <t>Підвищено граничні суми витрат  на придбання:</t>
  </si>
  <si>
    <r>
      <t>1) легкових автомобілів</t>
    </r>
    <r>
      <rPr>
        <i/>
        <sz val="11"/>
        <color rgb="FF0D4A6C"/>
        <rFont val="Times New Roman"/>
        <family val="1"/>
        <charset val="204"/>
      </rPr>
      <t>. Зокрема, для керівників інших державних органів, бюджетних установ і організацій, голів місцевих судів та їх заступників - до</t>
    </r>
    <r>
      <rPr>
        <b/>
        <i/>
        <sz val="11"/>
        <color rgb="FF0D4A6C"/>
        <rFont val="Times New Roman"/>
        <family val="1"/>
        <charset val="204"/>
      </rPr>
      <t> 600 тис. грн</t>
    </r>
    <r>
      <rPr>
        <i/>
        <sz val="11"/>
        <color rgb="FF0D4A6C"/>
        <rFont val="Times New Roman"/>
        <family val="1"/>
        <charset val="204"/>
      </rPr>
      <t>;</t>
    </r>
  </si>
  <si>
    <r>
      <t>2) персонального комп’ютера</t>
    </r>
    <r>
      <rPr>
        <i/>
        <sz val="11"/>
        <color rgb="FF0D4A6C"/>
        <rFont val="Times New Roman"/>
        <family val="1"/>
        <charset val="204"/>
      </rPr>
      <t> (системний блок, монітор, клавіатура, маніпулятор “миша”, операційна система) до </t>
    </r>
    <r>
      <rPr>
        <b/>
        <i/>
        <sz val="11"/>
        <color rgb="FF0D4A6C"/>
        <rFont val="Times New Roman"/>
        <family val="1"/>
        <charset val="204"/>
      </rPr>
      <t>23 тис. грн;</t>
    </r>
  </si>
  <si>
    <t>3) ноутбука - до 27 тис. грн;</t>
  </si>
  <si>
    <r>
      <t>4) меблів</t>
    </r>
    <r>
      <rPr>
        <i/>
        <sz val="11"/>
        <color rgb="FF0D4A6C"/>
        <rFont val="Times New Roman"/>
        <family val="1"/>
        <charset val="204"/>
      </rPr>
      <t> для обладнання робочих місць працівників:</t>
    </r>
  </si>
  <si>
    <t>стіл письмовий – 2500 грн;</t>
  </si>
  <si>
    <t>крісло офісне - 2500 грн;</t>
  </si>
  <si>
    <t>стілець - 1500 грн;</t>
  </si>
  <si>
    <t>шафа для одягу – 2400 грн;</t>
  </si>
  <si>
    <t>шафа для паперів – 2400 грн;</t>
  </si>
  <si>
    <t>сейф – 5000 грн;</t>
  </si>
  <si>
    <t>стіл для комп’ютера – 2500 грн;</t>
  </si>
  <si>
    <t>5) теле- і радіоапаратура, відеотехніка для службових кабінетів – до 25 тис. грн.</t>
  </si>
  <si>
    <t>Відповідно знято й обмеження на придбання автомобілів та форменного одягу в постанові КМУ «Про ефективне використання державних коштів» від 11.10.2016 р. № 710.</t>
  </si>
  <si>
    <t>Канцелярські товари та оргтехніка</t>
  </si>
  <si>
    <t>Папір А-4</t>
  </si>
  <si>
    <t>Одиниця виміру</t>
  </si>
  <si>
    <t>Кількість</t>
  </si>
  <si>
    <t>Конверти С5</t>
  </si>
  <si>
    <t>шт</t>
  </si>
  <si>
    <t>Передплата періодичних видань</t>
  </si>
  <si>
    <t>Відшкодування витрат по утриманню приміщення</t>
  </si>
  <si>
    <t>легковий автомобіль</t>
  </si>
  <si>
    <t>Найменування видатків</t>
  </si>
  <si>
    <t>№  
з/п</t>
  </si>
  <si>
    <t>Всього, тис. грн.</t>
  </si>
  <si>
    <t>стіл письмовий</t>
  </si>
  <si>
    <t xml:space="preserve">крісло офісне </t>
  </si>
  <si>
    <t>стілець</t>
  </si>
  <si>
    <t xml:space="preserve">шафа для одягу </t>
  </si>
  <si>
    <t xml:space="preserve">теле- і радіоапаратура, відеотехніка для службових кабінетів </t>
  </si>
  <si>
    <t xml:space="preserve">шафа для паперів </t>
  </si>
  <si>
    <t>Видатки разом</t>
  </si>
  <si>
    <t>Придбання ліцензійного програмного забезпечення</t>
  </si>
  <si>
    <t>ноутбук</t>
  </si>
  <si>
    <t>Комплект меблів для керівництва:</t>
  </si>
  <si>
    <t>Керівник</t>
  </si>
  <si>
    <t>Заступник</t>
  </si>
  <si>
    <t>Кількість працівників</t>
  </si>
  <si>
    <t>Середня 
оплата  праці 
 на місяць</t>
  </si>
  <si>
    <t>Перший заступник</t>
  </si>
  <si>
    <t>Нарахування на оплату праці</t>
  </si>
  <si>
    <t xml:space="preserve">Спеціалісти </t>
  </si>
  <si>
    <t>Керівники самостійних структурних підрозділів</t>
  </si>
  <si>
    <t>Заробітна плата, у тому числі:</t>
  </si>
  <si>
    <t>Керівництво (Голова, Перший заступник, Заступник)</t>
  </si>
  <si>
    <t>Фонд на місяць</t>
  </si>
  <si>
    <t>Фонд оплати праці</t>
  </si>
  <si>
    <t>Штатна чисельність, од.</t>
  </si>
  <si>
    <r>
      <rPr>
        <b/>
        <sz val="14"/>
        <rFont val="Times New Roman"/>
        <family val="1"/>
        <charset val="204"/>
      </rPr>
      <t>персональний комп’ютер</t>
    </r>
    <r>
      <rPr>
        <sz val="14"/>
        <rFont val="Times New Roman"/>
        <family val="1"/>
        <charset val="204"/>
      </rPr>
      <t xml:space="preserve"> (системний блок, монітор, клавіатура, маніпулятор “миша”, операційна система) </t>
    </r>
  </si>
  <si>
    <r>
      <rPr>
        <b/>
        <sz val="14"/>
        <rFont val="Times New Roman"/>
        <family val="1"/>
        <charset val="204"/>
      </rPr>
      <t>меблі </t>
    </r>
    <r>
      <rPr>
        <sz val="14"/>
        <rFont val="Times New Roman"/>
        <family val="1"/>
        <charset val="204"/>
      </rPr>
      <t>для обладнання робочих місць працівників:</t>
    </r>
  </si>
  <si>
    <t>№  з/п</t>
  </si>
  <si>
    <t>пач.</t>
  </si>
  <si>
    <t>стіл для комп’ютера</t>
  </si>
  <si>
    <t xml:space="preserve">принтер </t>
  </si>
  <si>
    <t>Бюджетна бухгалтерія</t>
  </si>
  <si>
    <t>Придбання пально-мастильних матеріалів</t>
  </si>
  <si>
    <t>Пальне (А-95)</t>
  </si>
  <si>
    <t>л</t>
  </si>
  <si>
    <t>од</t>
  </si>
  <si>
    <t>Оплата за оренду нерухомого майна (приміщення за адресою)</t>
  </si>
  <si>
    <t>Встановлення та обслуговування програмного забезпечення обліку та звітності</t>
  </si>
  <si>
    <t>Послуги поштового зв'язку</t>
  </si>
  <si>
    <t>Вартість 
на місяць/ квартал за одиницю</t>
  </si>
  <si>
    <t>Кількість місців/ кварталів</t>
  </si>
  <si>
    <t>Оплата телекомунікаційних послуг (місцевого та міжміського зв'язку)</t>
  </si>
  <si>
    <t>Послуги інтернет</t>
  </si>
  <si>
    <t>Послуги з обробки даних, видачі ключів електронного цифрового підпису</t>
  </si>
  <si>
    <t>Всього,
 тис. грн</t>
  </si>
  <si>
    <t>Вартість
 одиниці, грн</t>
  </si>
  <si>
    <t xml:space="preserve">Всього, 
тис. грн </t>
  </si>
  <si>
    <t>Придбання телефонних апаратів</t>
  </si>
  <si>
    <t>сейф</t>
  </si>
  <si>
    <t xml:space="preserve">Ціна 
за одиницю, тис. грн. </t>
  </si>
  <si>
    <t>Кількість, од.</t>
  </si>
  <si>
    <t>Відрядження в межах України</t>
  </si>
  <si>
    <t>Кількість
 відряджень</t>
  </si>
  <si>
    <t>Всього, 
тис. грн</t>
  </si>
  <si>
    <t>Відшкодування витрат на придбання місячних проїздних квитків</t>
  </si>
  <si>
    <t xml:space="preserve">Кількість
 днів 
</t>
  </si>
  <si>
    <t>Гкал</t>
  </si>
  <si>
    <t>кВт/год</t>
  </si>
  <si>
    <t>куб. м</t>
  </si>
  <si>
    <t>Проїзд, 
грн</t>
  </si>
  <si>
    <t>Добові, 
грн</t>
  </si>
  <si>
    <t>1 квиток*400 грн* 6 місяців</t>
  </si>
  <si>
    <t xml:space="preserve">
"Видатки на відрядження"</t>
  </si>
  <si>
    <t>"Оплата послуг (крім комунальних)"</t>
  </si>
  <si>
    <t xml:space="preserve">
"Предмети, матеріали, обладнання та інвентар"</t>
  </si>
  <si>
    <t>"Заробітна плата" та  "Нарахування на оплату праці"</t>
  </si>
  <si>
    <t xml:space="preserve">
"Оплата комунальних послуг та енергоносіїв"</t>
  </si>
  <si>
    <t>"Придбання обладнання і предметів довгострокового користування"</t>
  </si>
  <si>
    <t>Оплата теплопостачання</t>
  </si>
  <si>
    <t>Оплата водопостачання і водовідведення</t>
  </si>
  <si>
    <t xml:space="preserve">Оплата електроенергії </t>
  </si>
  <si>
    <t>Оплата інших енергоносіїв та інших комунальних послуг (вивіз твердих побутових відходів)</t>
  </si>
  <si>
    <t>од.</t>
  </si>
  <si>
    <t>Обсяги споживання</t>
  </si>
  <si>
    <t>Тариф, 
грн</t>
  </si>
  <si>
    <t>тис. грн., у тому числі:</t>
  </si>
  <si>
    <t>Начальник територіального органу</t>
  </si>
  <si>
    <t>Заступники начальника територіального органу</t>
  </si>
  <si>
    <t>тис.грн.</t>
  </si>
  <si>
    <t>Спеціалісти територіальних оргвнів</t>
  </si>
  <si>
    <t>Керівники відділів (секторів) у складі самостійних підрозділів</t>
  </si>
  <si>
    <t>Керівники відділів (секторів) територіальних органів</t>
  </si>
  <si>
    <t>Фонд оплати праці на 
2020 рік</t>
  </si>
  <si>
    <t xml:space="preserve">Розрахунок видатків на 2021 рік для забезпечення функціонування
 центрального апарату Державної  житлово-комунальної інспекції </t>
  </si>
  <si>
    <t>Додаток 2 до фінансово-економічного обґрунтування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</si>
</sst>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b/>
      <i/>
      <sz val="11"/>
      <color rgb="FF0D4A6C"/>
      <name val="Times New Roman"/>
      <family val="1"/>
      <charset val="204"/>
    </font>
    <font>
      <i/>
      <sz val="11"/>
      <color rgb="FF0D4A6C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6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8">
    <xf numFmtId="0" fontId="0" fillId="0" borderId="0" xfId="0"/>
    <xf numFmtId="0" fontId="1" fillId="0" borderId="0" xfId="0" applyFont="1" applyAlignment="1">
      <alignment horizontal="justify" vertical="center" wrapText="1"/>
    </xf>
    <xf numFmtId="0" fontId="4" fillId="0" borderId="0" xfId="1" applyAlignment="1">
      <alignment horizontal="justify" vertical="center" wrapText="1"/>
    </xf>
    <xf numFmtId="0" fontId="2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wrapText="1"/>
    </xf>
    <xf numFmtId="0" fontId="5" fillId="0" borderId="0" xfId="0" applyFont="1"/>
    <xf numFmtId="0" fontId="5" fillId="0" borderId="0" xfId="0" applyFont="1" applyBorder="1"/>
    <xf numFmtId="0" fontId="6" fillId="0" borderId="0" xfId="0" applyFont="1"/>
    <xf numFmtId="0" fontId="6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/>
    <xf numFmtId="3" fontId="7" fillId="0" borderId="0" xfId="0" applyNumberFormat="1" applyFont="1"/>
    <xf numFmtId="0" fontId="6" fillId="0" borderId="0" xfId="0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1" applyFont="1"/>
    <xf numFmtId="0" fontId="9" fillId="0" borderId="0" xfId="0" applyFont="1"/>
    <xf numFmtId="0" fontId="10" fillId="0" borderId="0" xfId="0" applyFont="1"/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top" wrapText="1"/>
    </xf>
    <xf numFmtId="0" fontId="9" fillId="0" borderId="1" xfId="0" applyFont="1" applyBorder="1"/>
    <xf numFmtId="3" fontId="9" fillId="0" borderId="1" xfId="0" applyNumberFormat="1" applyFont="1" applyBorder="1"/>
    <xf numFmtId="0" fontId="10" fillId="2" borderId="1" xfId="0" applyFont="1" applyFill="1" applyBorder="1"/>
    <xf numFmtId="3" fontId="10" fillId="2" borderId="1" xfId="0" applyNumberFormat="1" applyFont="1" applyFill="1" applyBorder="1"/>
    <xf numFmtId="164" fontId="9" fillId="0" borderId="1" xfId="0" applyNumberFormat="1" applyFont="1" applyBorder="1"/>
    <xf numFmtId="0" fontId="10" fillId="0" borderId="1" xfId="0" applyFont="1" applyBorder="1"/>
    <xf numFmtId="0" fontId="10" fillId="0" borderId="1" xfId="0" applyFont="1" applyBorder="1" applyAlignment="1">
      <alignment horizontal="center"/>
    </xf>
    <xf numFmtId="0" fontId="11" fillId="0" borderId="0" xfId="0" applyFont="1"/>
    <xf numFmtId="0" fontId="9" fillId="0" borderId="1" xfId="0" applyFont="1" applyBorder="1" applyAlignment="1">
      <alignment wrapText="1"/>
    </xf>
    <xf numFmtId="0" fontId="12" fillId="0" borderId="1" xfId="0" applyFont="1" applyBorder="1" applyAlignment="1">
      <alignment wrapText="1"/>
    </xf>
    <xf numFmtId="0" fontId="12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 vertical="top" wrapText="1"/>
    </xf>
    <xf numFmtId="0" fontId="13" fillId="0" borderId="1" xfId="0" applyFont="1" applyBorder="1" applyAlignment="1">
      <alignment wrapText="1"/>
    </xf>
    <xf numFmtId="0" fontId="12" fillId="0" borderId="1" xfId="0" applyFont="1" applyBorder="1" applyAlignment="1">
      <alignment horizontal="justify" vertical="center" wrapText="1"/>
    </xf>
    <xf numFmtId="3" fontId="13" fillId="0" borderId="1" xfId="0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justify" vertical="center" wrapText="1"/>
    </xf>
    <xf numFmtId="164" fontId="13" fillId="0" borderId="1" xfId="0" applyNumberFormat="1" applyFont="1" applyBorder="1" applyAlignment="1">
      <alignment vertical="center" wrapText="1"/>
    </xf>
    <xf numFmtId="0" fontId="10" fillId="0" borderId="0" xfId="0" applyFont="1" applyBorder="1"/>
    <xf numFmtId="0" fontId="9" fillId="0" borderId="0" xfId="0" applyFont="1" applyBorder="1"/>
    <xf numFmtId="0" fontId="14" fillId="0" borderId="0" xfId="0" applyFont="1"/>
    <xf numFmtId="0" fontId="16" fillId="0" borderId="0" xfId="0" applyFont="1" applyBorder="1"/>
    <xf numFmtId="0" fontId="16" fillId="0" borderId="0" xfId="0" applyFont="1"/>
    <xf numFmtId="0" fontId="17" fillId="0" borderId="0" xfId="0" applyFont="1" applyAlignment="1">
      <alignment horizontal="center"/>
    </xf>
    <xf numFmtId="0" fontId="17" fillId="0" borderId="0" xfId="0" applyFont="1"/>
    <xf numFmtId="0" fontId="15" fillId="0" borderId="1" xfId="0" applyFont="1" applyBorder="1"/>
    <xf numFmtId="0" fontId="14" fillId="0" borderId="1" xfId="0" applyFont="1" applyBorder="1"/>
    <xf numFmtId="0" fontId="15" fillId="2" borderId="1" xfId="0" applyFont="1" applyFill="1" applyBorder="1"/>
    <xf numFmtId="3" fontId="15" fillId="2" borderId="1" xfId="0" applyNumberFormat="1" applyFont="1" applyFill="1" applyBorder="1"/>
    <xf numFmtId="0" fontId="13" fillId="0" borderId="1" xfId="0" applyFont="1" applyBorder="1" applyAlignment="1">
      <alignment vertical="top" wrapText="1"/>
    </xf>
    <xf numFmtId="0" fontId="10" fillId="2" borderId="1" xfId="0" applyFont="1" applyFill="1" applyBorder="1" applyAlignment="1">
      <alignment vertical="top"/>
    </xf>
    <xf numFmtId="0" fontId="12" fillId="0" borderId="0" xfId="0" applyFont="1" applyBorder="1" applyAlignment="1">
      <alignment horizontal="center" vertical="top" wrapText="1"/>
    </xf>
    <xf numFmtId="3" fontId="12" fillId="0" borderId="0" xfId="0" applyNumberFormat="1" applyFont="1" applyBorder="1" applyAlignment="1">
      <alignment vertical="center" wrapText="1"/>
    </xf>
    <xf numFmtId="3" fontId="13" fillId="0" borderId="0" xfId="0" applyNumberFormat="1" applyFont="1" applyBorder="1" applyAlignment="1">
      <alignment vertical="center" wrapText="1"/>
    </xf>
    <xf numFmtId="0" fontId="10" fillId="0" borderId="0" xfId="0" applyFont="1" applyBorder="1" applyAlignment="1">
      <alignment horizontal="center" vertical="top" wrapText="1"/>
    </xf>
    <xf numFmtId="164" fontId="10" fillId="2" borderId="1" xfId="0" applyNumberFormat="1" applyFont="1" applyFill="1" applyBorder="1"/>
    <xf numFmtId="164" fontId="10" fillId="0" borderId="1" xfId="0" applyNumberFormat="1" applyFont="1" applyBorder="1"/>
    <xf numFmtId="0" fontId="9" fillId="0" borderId="1" xfId="0" applyFont="1" applyBorder="1" applyAlignment="1">
      <alignment vertical="top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4" fontId="9" fillId="0" borderId="1" xfId="0" applyNumberFormat="1" applyFont="1" applyBorder="1"/>
    <xf numFmtId="4" fontId="14" fillId="0" borderId="1" xfId="0" applyNumberFormat="1" applyFont="1" applyBorder="1"/>
    <xf numFmtId="4" fontId="15" fillId="0" borderId="1" xfId="0" applyNumberFormat="1" applyFont="1" applyBorder="1"/>
    <xf numFmtId="4" fontId="10" fillId="2" borderId="1" xfId="0" applyNumberFormat="1" applyFont="1" applyFill="1" applyBorder="1"/>
    <xf numFmtId="0" fontId="10" fillId="3" borderId="0" xfId="0" applyFont="1" applyFill="1" applyBorder="1"/>
    <xf numFmtId="3" fontId="10" fillId="3" borderId="0" xfId="0" applyNumberFormat="1" applyFont="1" applyFill="1" applyBorder="1"/>
    <xf numFmtId="164" fontId="10" fillId="3" borderId="0" xfId="0" applyNumberFormat="1" applyFont="1" applyFill="1" applyBorder="1"/>
    <xf numFmtId="0" fontId="10" fillId="4" borderId="0" xfId="0" applyFont="1" applyFill="1"/>
    <xf numFmtId="0" fontId="10" fillId="4" borderId="0" xfId="0" applyFont="1" applyFill="1" applyAlignment="1">
      <alignment horizontal="center"/>
    </xf>
    <xf numFmtId="4" fontId="10" fillId="0" borderId="1" xfId="0" applyNumberFormat="1" applyFont="1" applyBorder="1"/>
    <xf numFmtId="4" fontId="13" fillId="0" borderId="1" xfId="0" applyNumberFormat="1" applyFont="1" applyBorder="1" applyAlignment="1">
      <alignment vertical="center" wrapText="1"/>
    </xf>
    <xf numFmtId="4" fontId="12" fillId="0" borderId="1" xfId="0" applyNumberFormat="1" applyFont="1" applyBorder="1" applyAlignment="1">
      <alignment vertical="center" wrapText="1"/>
    </xf>
    <xf numFmtId="4" fontId="10" fillId="4" borderId="0" xfId="0" applyNumberFormat="1" applyFont="1" applyFill="1" applyAlignment="1">
      <alignment horizontal="center"/>
    </xf>
    <xf numFmtId="0" fontId="10" fillId="0" borderId="0" xfId="0" applyFont="1" applyAlignment="1">
      <alignment horizontal="center" wrapText="1"/>
    </xf>
    <xf numFmtId="2" fontId="9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2" fontId="9" fillId="0" borderId="1" xfId="0" applyNumberFormat="1" applyFont="1" applyBorder="1" applyAlignment="1">
      <alignment vertical="center" wrapText="1"/>
    </xf>
    <xf numFmtId="165" fontId="9" fillId="0" borderId="1" xfId="0" applyNumberFormat="1" applyFont="1" applyBorder="1" applyAlignment="1">
      <alignment vertical="center"/>
    </xf>
    <xf numFmtId="1" fontId="9" fillId="0" borderId="1" xfId="0" applyNumberFormat="1" applyFont="1" applyBorder="1" applyAlignment="1">
      <alignment vertical="center"/>
    </xf>
    <xf numFmtId="164" fontId="9" fillId="0" borderId="1" xfId="0" applyNumberFormat="1" applyFont="1" applyBorder="1" applyAlignment="1">
      <alignment vertical="center"/>
    </xf>
    <xf numFmtId="1" fontId="7" fillId="0" borderId="0" xfId="0" applyNumberFormat="1" applyFont="1"/>
    <xf numFmtId="164" fontId="10" fillId="2" borderId="1" xfId="0" applyNumberFormat="1" applyFont="1" applyFill="1" applyBorder="1" applyAlignment="1">
      <alignment vertical="center"/>
    </xf>
    <xf numFmtId="0" fontId="10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</cellXfs>
  <cellStyles count="2">
    <cellStyle name="Гіперпосилання" xfId="1" builtinId="8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interbuh.com.ua/ua/documents/oneregulations/102164" TargetMode="External"/><Relationship Id="rId2" Type="http://schemas.openxmlformats.org/officeDocument/2006/relationships/hyperlink" Target="http://www.interbuh.com.ua/ua/documents/oneregulations/117454" TargetMode="External"/><Relationship Id="rId1" Type="http://schemas.openxmlformats.org/officeDocument/2006/relationships/hyperlink" Target="http://www.interbuh.com.ua/ua/documents/oneregulations/95376" TargetMode="Externa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zoomScale="82" zoomScaleNormal="82" workbookViewId="0">
      <selection activeCell="B2" sqref="B2:F2"/>
    </sheetView>
  </sheetViews>
  <sheetFormatPr defaultColWidth="9.140625" defaultRowHeight="15" outlineLevelRow="1" x14ac:dyDescent="0.25"/>
  <cols>
    <col min="1" max="1" width="9.140625" style="13" customWidth="1"/>
    <col min="2" max="2" width="41.28515625" style="13" customWidth="1"/>
    <col min="3" max="3" width="18" style="13" customWidth="1"/>
    <col min="4" max="4" width="16.28515625" style="13" customWidth="1"/>
    <col min="5" max="5" width="15.7109375" style="13" customWidth="1"/>
    <col min="6" max="6" width="15.85546875" style="13" customWidth="1"/>
    <col min="7" max="7" width="16" style="12" customWidth="1"/>
    <col min="8" max="11" width="9.140625" style="13"/>
    <col min="12" max="12" width="10.85546875" style="13" bestFit="1" customWidth="1"/>
    <col min="13" max="16384" width="9.140625" style="13"/>
  </cols>
  <sheetData>
    <row r="1" spans="1:12" ht="18.75" x14ac:dyDescent="0.3">
      <c r="A1" s="20"/>
      <c r="B1" s="20"/>
      <c r="C1" s="87" t="s">
        <v>110</v>
      </c>
      <c r="D1" s="87"/>
      <c r="E1" s="87"/>
      <c r="F1" s="87"/>
    </row>
    <row r="2" spans="1:12" s="6" customFormat="1" ht="41.45" customHeight="1" x14ac:dyDescent="0.3">
      <c r="A2" s="20"/>
      <c r="B2" s="86" t="s">
        <v>109</v>
      </c>
      <c r="C2" s="86"/>
      <c r="D2" s="86"/>
      <c r="E2" s="86"/>
      <c r="F2" s="86"/>
      <c r="G2" s="7"/>
    </row>
    <row r="3" spans="1:12" s="6" customFormat="1" ht="41.45" customHeight="1" x14ac:dyDescent="0.4">
      <c r="A3" s="20"/>
      <c r="B3" s="77"/>
      <c r="C3" s="77"/>
      <c r="D3" s="77"/>
      <c r="E3" s="77"/>
      <c r="F3" s="77"/>
      <c r="G3" s="7"/>
    </row>
    <row r="4" spans="1:12" s="21" customFormat="1" ht="18.75" x14ac:dyDescent="0.3">
      <c r="A4" s="71"/>
      <c r="B4" s="72" t="s">
        <v>34</v>
      </c>
      <c r="C4" s="76">
        <f>F22+F38+E52+G66+F81+E103</f>
        <v>43270.600000000006</v>
      </c>
      <c r="D4" s="71" t="s">
        <v>101</v>
      </c>
      <c r="E4" s="71"/>
      <c r="F4" s="71"/>
      <c r="G4" s="42"/>
    </row>
    <row r="5" spans="1:12" s="6" customFormat="1" ht="23.45" customHeight="1" x14ac:dyDescent="0.4">
      <c r="A5" s="20"/>
      <c r="B5" s="77"/>
      <c r="C5" s="77"/>
      <c r="D5" s="77"/>
      <c r="E5" s="77"/>
      <c r="F5" s="77"/>
      <c r="G5" s="7"/>
    </row>
    <row r="6" spans="1:12" s="8" customFormat="1" ht="18.75" x14ac:dyDescent="0.3">
      <c r="A6" s="21"/>
      <c r="B6" s="21" t="s">
        <v>91</v>
      </c>
      <c r="C6" s="21"/>
      <c r="D6" s="21"/>
      <c r="E6" s="21"/>
      <c r="F6" s="21"/>
      <c r="G6" s="9"/>
    </row>
    <row r="7" spans="1:12" ht="18.75" x14ac:dyDescent="0.3">
      <c r="A7" s="20"/>
      <c r="B7" s="20"/>
      <c r="C7" s="20"/>
      <c r="D7" s="20"/>
      <c r="E7" s="20"/>
      <c r="F7" s="20" t="s">
        <v>104</v>
      </c>
    </row>
    <row r="8" spans="1:12" s="11" customFormat="1" ht="80.25" customHeight="1" x14ac:dyDescent="0.25">
      <c r="A8" s="23" t="s">
        <v>53</v>
      </c>
      <c r="B8" s="23" t="s">
        <v>25</v>
      </c>
      <c r="C8" s="23" t="s">
        <v>41</v>
      </c>
      <c r="D8" s="23" t="s">
        <v>40</v>
      </c>
      <c r="E8" s="23" t="s">
        <v>48</v>
      </c>
      <c r="F8" s="23" t="s">
        <v>108</v>
      </c>
      <c r="G8" s="10"/>
    </row>
    <row r="9" spans="1:12" ht="18.75" x14ac:dyDescent="0.3">
      <c r="A9" s="24"/>
      <c r="B9" s="78" t="s">
        <v>50</v>
      </c>
      <c r="C9" s="78"/>
      <c r="D9" s="82">
        <f>D11+D14+D15+D16+D17+D18+D19+D20</f>
        <v>170</v>
      </c>
      <c r="E9" s="82">
        <f>D9</f>
        <v>170</v>
      </c>
      <c r="F9" s="82">
        <f>D9</f>
        <v>170</v>
      </c>
    </row>
    <row r="10" spans="1:12" ht="18.75" x14ac:dyDescent="0.3">
      <c r="A10" s="26">
        <v>1</v>
      </c>
      <c r="B10" s="79" t="s">
        <v>46</v>
      </c>
      <c r="C10" s="79"/>
      <c r="D10" s="79"/>
      <c r="E10" s="85">
        <f>SUM(E11:E20)</f>
        <v>2514</v>
      </c>
      <c r="F10" s="85">
        <f>SUM(F11:F20)</f>
        <v>30168</v>
      </c>
      <c r="G10" s="12">
        <f>E10*12-F10</f>
        <v>0</v>
      </c>
      <c r="L10" s="14"/>
    </row>
    <row r="11" spans="1:12" ht="43.5" customHeight="1" x14ac:dyDescent="0.3">
      <c r="A11" s="28"/>
      <c r="B11" s="80" t="s">
        <v>47</v>
      </c>
      <c r="C11" s="81">
        <v>52</v>
      </c>
      <c r="D11" s="82">
        <v>3</v>
      </c>
      <c r="E11" s="81">
        <f>C11*D11</f>
        <v>156</v>
      </c>
      <c r="F11" s="83">
        <f>E11*12</f>
        <v>1872</v>
      </c>
      <c r="I11" s="84">
        <f>D11+D14+D15+D16</f>
        <v>66</v>
      </c>
      <c r="L11" s="14"/>
    </row>
    <row r="12" spans="1:12" ht="42" hidden="1" customHeight="1" outlineLevel="1" x14ac:dyDescent="0.35">
      <c r="A12" s="28"/>
      <c r="B12" s="78" t="s">
        <v>42</v>
      </c>
      <c r="C12" s="81"/>
      <c r="D12" s="82"/>
      <c r="E12" s="81">
        <f t="shared" ref="E12:E20" si="0">C12*D12</f>
        <v>0</v>
      </c>
      <c r="F12" s="83">
        <f t="shared" ref="F12:F20" si="1">E12*12</f>
        <v>0</v>
      </c>
    </row>
    <row r="13" spans="1:12" ht="35.1" hidden="1" customHeight="1" outlineLevel="1" x14ac:dyDescent="0.35">
      <c r="A13" s="28"/>
      <c r="B13" s="78" t="s">
        <v>39</v>
      </c>
      <c r="C13" s="81"/>
      <c r="D13" s="82"/>
      <c r="E13" s="81">
        <f t="shared" si="0"/>
        <v>0</v>
      </c>
      <c r="F13" s="83">
        <f t="shared" si="1"/>
        <v>0</v>
      </c>
    </row>
    <row r="14" spans="1:12" ht="37.5" collapsed="1" x14ac:dyDescent="0.3">
      <c r="A14" s="28"/>
      <c r="B14" s="80" t="s">
        <v>45</v>
      </c>
      <c r="C14" s="81">
        <v>32</v>
      </c>
      <c r="D14" s="82">
        <v>2</v>
      </c>
      <c r="E14" s="81">
        <f t="shared" si="0"/>
        <v>64</v>
      </c>
      <c r="F14" s="83">
        <f t="shared" si="1"/>
        <v>768</v>
      </c>
    </row>
    <row r="15" spans="1:12" ht="39" customHeight="1" x14ac:dyDescent="0.3">
      <c r="A15" s="28"/>
      <c r="B15" s="80" t="s">
        <v>106</v>
      </c>
      <c r="C15" s="81">
        <v>18</v>
      </c>
      <c r="D15" s="82">
        <v>13</v>
      </c>
      <c r="E15" s="81">
        <f t="shared" si="0"/>
        <v>234</v>
      </c>
      <c r="F15" s="83">
        <f t="shared" si="1"/>
        <v>2808</v>
      </c>
    </row>
    <row r="16" spans="1:12" ht="27.6" customHeight="1" x14ac:dyDescent="0.3">
      <c r="A16" s="28"/>
      <c r="B16" s="78" t="s">
        <v>44</v>
      </c>
      <c r="C16" s="81">
        <v>15</v>
      </c>
      <c r="D16" s="82">
        <v>48</v>
      </c>
      <c r="E16" s="81">
        <f t="shared" si="0"/>
        <v>720</v>
      </c>
      <c r="F16" s="83">
        <f t="shared" si="1"/>
        <v>8640</v>
      </c>
    </row>
    <row r="17" spans="1:9" ht="32.65" customHeight="1" x14ac:dyDescent="0.3">
      <c r="A17" s="28"/>
      <c r="B17" s="80" t="s">
        <v>102</v>
      </c>
      <c r="C17" s="81">
        <v>24</v>
      </c>
      <c r="D17" s="82">
        <v>4</v>
      </c>
      <c r="E17" s="81">
        <f t="shared" si="0"/>
        <v>96</v>
      </c>
      <c r="F17" s="83">
        <f t="shared" si="1"/>
        <v>1152</v>
      </c>
      <c r="I17" s="84">
        <f>D17+D18+D19+D20</f>
        <v>104</v>
      </c>
    </row>
    <row r="18" spans="1:9" ht="39" customHeight="1" x14ac:dyDescent="0.3">
      <c r="A18" s="28"/>
      <c r="B18" s="80" t="s">
        <v>103</v>
      </c>
      <c r="C18" s="81">
        <v>22</v>
      </c>
      <c r="D18" s="82">
        <f>4*3</f>
        <v>12</v>
      </c>
      <c r="E18" s="81">
        <f t="shared" si="0"/>
        <v>264</v>
      </c>
      <c r="F18" s="83">
        <f t="shared" si="1"/>
        <v>3168</v>
      </c>
    </row>
    <row r="19" spans="1:9" ht="39" customHeight="1" x14ac:dyDescent="0.3">
      <c r="A19" s="28"/>
      <c r="B19" s="80" t="s">
        <v>107</v>
      </c>
      <c r="C19" s="81">
        <v>15</v>
      </c>
      <c r="D19" s="82">
        <v>20</v>
      </c>
      <c r="E19" s="81">
        <f t="shared" si="0"/>
        <v>300</v>
      </c>
      <c r="F19" s="83">
        <f t="shared" si="1"/>
        <v>3600</v>
      </c>
    </row>
    <row r="20" spans="1:9" ht="23.25" customHeight="1" x14ac:dyDescent="0.3">
      <c r="A20" s="28"/>
      <c r="B20" s="78" t="s">
        <v>105</v>
      </c>
      <c r="C20" s="81">
        <v>10</v>
      </c>
      <c r="D20" s="82">
        <v>68</v>
      </c>
      <c r="E20" s="81">
        <f t="shared" si="0"/>
        <v>680</v>
      </c>
      <c r="F20" s="83">
        <f t="shared" si="1"/>
        <v>8160</v>
      </c>
    </row>
    <row r="21" spans="1:9" s="8" customFormat="1" ht="18.75" x14ac:dyDescent="0.3">
      <c r="A21" s="26">
        <v>2</v>
      </c>
      <c r="B21" s="26" t="s">
        <v>43</v>
      </c>
      <c r="C21" s="27"/>
      <c r="D21" s="27"/>
      <c r="E21" s="27"/>
      <c r="F21" s="67">
        <f>F10*22/100</f>
        <v>6636.96</v>
      </c>
      <c r="G21" s="9"/>
    </row>
    <row r="22" spans="1:9" ht="18.75" x14ac:dyDescent="0.3">
      <c r="A22" s="28"/>
      <c r="B22" s="24" t="s">
        <v>49</v>
      </c>
      <c r="C22" s="25"/>
      <c r="D22" s="25"/>
      <c r="E22" s="25"/>
      <c r="F22" s="73">
        <f>F10+F21</f>
        <v>36804.959999999999</v>
      </c>
    </row>
    <row r="23" spans="1:9" ht="18" x14ac:dyDescent="0.35">
      <c r="A23" s="20"/>
      <c r="B23" s="20"/>
      <c r="C23" s="20"/>
      <c r="D23" s="20"/>
      <c r="E23" s="20"/>
      <c r="F23" s="20"/>
    </row>
    <row r="24" spans="1:9" ht="22.5" customHeight="1" x14ac:dyDescent="0.3">
      <c r="A24" s="20"/>
      <c r="B24" s="86" t="s">
        <v>90</v>
      </c>
      <c r="C24" s="86"/>
      <c r="D24" s="86"/>
      <c r="E24" s="86"/>
      <c r="F24" s="20"/>
    </row>
    <row r="25" spans="1:9" ht="18" x14ac:dyDescent="0.35">
      <c r="A25" s="20"/>
      <c r="B25" s="20"/>
      <c r="C25" s="20"/>
      <c r="D25" s="20"/>
      <c r="E25" s="20"/>
      <c r="F25" s="20"/>
    </row>
    <row r="26" spans="1:9" s="8" customFormat="1" ht="56.25" x14ac:dyDescent="0.2">
      <c r="A26" s="23" t="s">
        <v>53</v>
      </c>
      <c r="B26" s="23" t="s">
        <v>25</v>
      </c>
      <c r="C26" s="23" t="s">
        <v>18</v>
      </c>
      <c r="D26" s="23" t="s">
        <v>19</v>
      </c>
      <c r="E26" s="23" t="s">
        <v>71</v>
      </c>
      <c r="F26" s="23" t="s">
        <v>72</v>
      </c>
      <c r="G26" s="15"/>
      <c r="H26" s="16"/>
    </row>
    <row r="27" spans="1:9" s="8" customFormat="1" ht="18.75" x14ac:dyDescent="0.3">
      <c r="A27" s="29">
        <v>1</v>
      </c>
      <c r="B27" s="29" t="s">
        <v>16</v>
      </c>
      <c r="C27" s="29"/>
      <c r="D27" s="29"/>
      <c r="E27" s="60"/>
      <c r="F27" s="73">
        <f>F28+F29</f>
        <v>17.850000000000001</v>
      </c>
      <c r="G27" s="9"/>
    </row>
    <row r="28" spans="1:9" ht="18.75" x14ac:dyDescent="0.3">
      <c r="A28" s="24"/>
      <c r="B28" s="24" t="s">
        <v>17</v>
      </c>
      <c r="C28" s="22" t="s">
        <v>54</v>
      </c>
      <c r="D28" s="24">
        <v>150</v>
      </c>
      <c r="E28" s="28">
        <v>95</v>
      </c>
      <c r="F28" s="64">
        <f>D28*E28/1000</f>
        <v>14.25</v>
      </c>
    </row>
    <row r="29" spans="1:9" ht="18.75" x14ac:dyDescent="0.3">
      <c r="A29" s="24"/>
      <c r="B29" s="24" t="s">
        <v>20</v>
      </c>
      <c r="C29" s="22" t="s">
        <v>21</v>
      </c>
      <c r="D29" s="24">
        <v>4000</v>
      </c>
      <c r="E29" s="28">
        <v>0.9</v>
      </c>
      <c r="F29" s="64">
        <f>D29*E29/1000</f>
        <v>3.6</v>
      </c>
    </row>
    <row r="30" spans="1:9" s="8" customFormat="1" ht="18.75" x14ac:dyDescent="0.3">
      <c r="A30" s="29">
        <v>2</v>
      </c>
      <c r="B30" s="29" t="s">
        <v>22</v>
      </c>
      <c r="C30" s="30"/>
      <c r="D30" s="24">
        <v>48</v>
      </c>
      <c r="E30" s="28">
        <v>68</v>
      </c>
      <c r="F30" s="73">
        <f>F31</f>
        <v>3.2639999999999998</v>
      </c>
      <c r="G30" s="9"/>
    </row>
    <row r="31" spans="1:9" ht="18.75" x14ac:dyDescent="0.3">
      <c r="A31" s="24"/>
      <c r="B31" s="24" t="s">
        <v>57</v>
      </c>
      <c r="C31" s="22" t="s">
        <v>61</v>
      </c>
      <c r="D31" s="24">
        <v>48</v>
      </c>
      <c r="E31" s="28">
        <v>68</v>
      </c>
      <c r="F31" s="64">
        <f>D31*E31/1000</f>
        <v>3.2639999999999998</v>
      </c>
    </row>
    <row r="32" spans="1:9" ht="18" hidden="1" x14ac:dyDescent="0.35">
      <c r="A32" s="24">
        <v>3</v>
      </c>
      <c r="B32" s="24" t="s">
        <v>58</v>
      </c>
      <c r="C32" s="22"/>
      <c r="D32" s="24"/>
      <c r="E32" s="28"/>
      <c r="F32" s="64"/>
    </row>
    <row r="33" spans="1:7" ht="18" hidden="1" x14ac:dyDescent="0.35">
      <c r="A33" s="24"/>
      <c r="B33" s="24" t="s">
        <v>59</v>
      </c>
      <c r="C33" s="22" t="s">
        <v>60</v>
      </c>
      <c r="D33" s="24">
        <v>1400</v>
      </c>
      <c r="E33" s="28">
        <v>32</v>
      </c>
      <c r="F33" s="64"/>
    </row>
    <row r="34" spans="1:7" ht="18" hidden="1" x14ac:dyDescent="0.35">
      <c r="A34" s="24"/>
      <c r="B34" s="24"/>
      <c r="C34" s="22"/>
      <c r="D34" s="24"/>
      <c r="E34" s="28"/>
      <c r="F34" s="64"/>
    </row>
    <row r="35" spans="1:7" ht="18" hidden="1" x14ac:dyDescent="0.35">
      <c r="A35" s="24"/>
      <c r="B35" s="24"/>
      <c r="C35" s="22"/>
      <c r="D35" s="24"/>
      <c r="E35" s="28"/>
      <c r="F35" s="64"/>
    </row>
    <row r="36" spans="1:7" s="8" customFormat="1" ht="18.75" x14ac:dyDescent="0.3">
      <c r="A36" s="29">
        <v>3</v>
      </c>
      <c r="B36" s="29" t="s">
        <v>73</v>
      </c>
      <c r="C36" s="30" t="s">
        <v>61</v>
      </c>
      <c r="D36" s="24">
        <v>60</v>
      </c>
      <c r="E36" s="28">
        <v>450</v>
      </c>
      <c r="F36" s="64">
        <f>D36*E36/1000</f>
        <v>27</v>
      </c>
      <c r="G36" s="9"/>
    </row>
    <row r="37" spans="1:7" ht="18" hidden="1" x14ac:dyDescent="0.35">
      <c r="A37" s="24"/>
      <c r="B37" s="24"/>
      <c r="C37" s="24"/>
      <c r="D37" s="24"/>
      <c r="E37" s="28"/>
      <c r="F37" s="64"/>
    </row>
    <row r="38" spans="1:7" ht="18.75" x14ac:dyDescent="0.3">
      <c r="A38" s="26"/>
      <c r="B38" s="26"/>
      <c r="C38" s="27"/>
      <c r="D38" s="27"/>
      <c r="E38" s="59"/>
      <c r="F38" s="67">
        <f>F27+F30+F36</f>
        <v>48.114000000000004</v>
      </c>
    </row>
    <row r="39" spans="1:7" ht="18.75" x14ac:dyDescent="0.3">
      <c r="A39" s="20"/>
      <c r="B39" s="20"/>
      <c r="C39" s="20"/>
      <c r="D39" s="20"/>
      <c r="E39" s="20"/>
      <c r="F39" s="20"/>
    </row>
    <row r="40" spans="1:7" s="8" customFormat="1" ht="18.75" x14ac:dyDescent="0.3">
      <c r="A40" s="21"/>
      <c r="B40" s="21" t="s">
        <v>89</v>
      </c>
      <c r="C40" s="21"/>
      <c r="D40" s="21"/>
      <c r="E40" s="21"/>
      <c r="F40" s="21"/>
      <c r="G40" s="9"/>
    </row>
    <row r="41" spans="1:7" ht="18.75" x14ac:dyDescent="0.3">
      <c r="A41" s="20"/>
      <c r="B41" s="20"/>
      <c r="C41" s="20"/>
      <c r="D41" s="20"/>
      <c r="E41" s="20"/>
      <c r="F41" s="20"/>
    </row>
    <row r="42" spans="1:7" ht="75" x14ac:dyDescent="0.25">
      <c r="A42" s="23" t="s">
        <v>53</v>
      </c>
      <c r="B42" s="23" t="s">
        <v>25</v>
      </c>
      <c r="C42" s="23" t="s">
        <v>65</v>
      </c>
      <c r="D42" s="23" t="s">
        <v>66</v>
      </c>
      <c r="E42" s="23" t="s">
        <v>70</v>
      </c>
      <c r="F42" s="58"/>
    </row>
    <row r="43" spans="1:7" ht="36" hidden="1" x14ac:dyDescent="0.35">
      <c r="A43" s="24"/>
      <c r="B43" s="32" t="s">
        <v>23</v>
      </c>
      <c r="C43" s="24">
        <v>12</v>
      </c>
      <c r="D43" s="24">
        <v>18</v>
      </c>
      <c r="E43" s="24">
        <f>C43*D43</f>
        <v>216</v>
      </c>
      <c r="F43" s="43"/>
    </row>
    <row r="44" spans="1:7" ht="18" hidden="1" x14ac:dyDescent="0.35">
      <c r="A44" s="24"/>
      <c r="B44" s="24" t="s">
        <v>62</v>
      </c>
      <c r="C44" s="24">
        <v>1</v>
      </c>
      <c r="D44" s="24">
        <v>1</v>
      </c>
      <c r="E44" s="24"/>
      <c r="F44" s="43"/>
    </row>
    <row r="45" spans="1:7" ht="56.25" x14ac:dyDescent="0.3">
      <c r="A45" s="61">
        <v>1</v>
      </c>
      <c r="B45" s="32" t="s">
        <v>63</v>
      </c>
      <c r="C45" s="28">
        <v>1.1000000000000001</v>
      </c>
      <c r="D45" s="28">
        <v>4</v>
      </c>
      <c r="E45" s="64">
        <f>C45*D45</f>
        <v>4.4000000000000004</v>
      </c>
      <c r="F45" s="43"/>
    </row>
    <row r="46" spans="1:7" ht="18.75" x14ac:dyDescent="0.3">
      <c r="A46" s="61">
        <v>2</v>
      </c>
      <c r="B46" s="24" t="s">
        <v>64</v>
      </c>
      <c r="C46" s="28">
        <v>1</v>
      </c>
      <c r="D46" s="28">
        <v>12</v>
      </c>
      <c r="E46" s="64">
        <f t="shared" ref="E46:E48" si="2">C46*D46</f>
        <v>12</v>
      </c>
      <c r="F46" s="43"/>
    </row>
    <row r="47" spans="1:7" ht="36" customHeight="1" x14ac:dyDescent="0.3">
      <c r="A47" s="61">
        <v>3</v>
      </c>
      <c r="B47" s="32" t="s">
        <v>67</v>
      </c>
      <c r="C47" s="28">
        <v>2</v>
      </c>
      <c r="D47" s="28">
        <v>12</v>
      </c>
      <c r="E47" s="64">
        <f t="shared" si="2"/>
        <v>24</v>
      </c>
      <c r="F47" s="43"/>
    </row>
    <row r="48" spans="1:7" ht="18.75" x14ac:dyDescent="0.3">
      <c r="A48" s="61">
        <v>4</v>
      </c>
      <c r="B48" s="24" t="s">
        <v>68</v>
      </c>
      <c r="C48" s="28">
        <v>1.2</v>
      </c>
      <c r="D48" s="28">
        <v>12</v>
      </c>
      <c r="E48" s="64">
        <f t="shared" si="2"/>
        <v>14.399999999999999</v>
      </c>
      <c r="F48" s="43"/>
    </row>
    <row r="49" spans="1:8" ht="54" hidden="1" x14ac:dyDescent="0.35">
      <c r="A49" s="24">
        <v>5</v>
      </c>
      <c r="B49" s="32" t="s">
        <v>69</v>
      </c>
      <c r="C49" s="24">
        <v>0.5</v>
      </c>
      <c r="D49" s="24"/>
      <c r="E49" s="64"/>
      <c r="F49" s="43"/>
    </row>
    <row r="50" spans="1:8" ht="18" hidden="1" x14ac:dyDescent="0.35">
      <c r="A50" s="24"/>
      <c r="B50" s="24"/>
      <c r="C50" s="24"/>
      <c r="D50" s="24"/>
      <c r="E50" s="64"/>
      <c r="F50" s="43"/>
    </row>
    <row r="51" spans="1:8" ht="18" hidden="1" x14ac:dyDescent="0.35">
      <c r="A51" s="24"/>
      <c r="B51" s="24"/>
      <c r="C51" s="24"/>
      <c r="D51" s="24"/>
      <c r="E51" s="64"/>
      <c r="F51" s="43"/>
    </row>
    <row r="52" spans="1:8" ht="18.75" x14ac:dyDescent="0.3">
      <c r="A52" s="26"/>
      <c r="B52" s="26"/>
      <c r="C52" s="27"/>
      <c r="D52" s="27"/>
      <c r="E52" s="67">
        <f>SUM(E45:E48)</f>
        <v>54.8</v>
      </c>
      <c r="F52" s="12"/>
    </row>
    <row r="53" spans="1:8" ht="18.75" x14ac:dyDescent="0.3">
      <c r="A53" s="20"/>
      <c r="B53" s="20"/>
      <c r="C53" s="20"/>
      <c r="D53" s="20"/>
      <c r="E53" s="20"/>
      <c r="F53" s="43"/>
    </row>
    <row r="54" spans="1:8" ht="22.5" customHeight="1" x14ac:dyDescent="0.3">
      <c r="A54" s="20"/>
      <c r="B54" s="86" t="s">
        <v>88</v>
      </c>
      <c r="C54" s="86"/>
      <c r="D54" s="86"/>
      <c r="E54" s="86"/>
      <c r="F54" s="20"/>
    </row>
    <row r="55" spans="1:8" s="46" customFormat="1" ht="18.75" x14ac:dyDescent="0.3">
      <c r="A55" s="44"/>
      <c r="B55" s="44"/>
      <c r="C55" s="44"/>
      <c r="D55" s="44"/>
      <c r="E55" s="44"/>
      <c r="F55" s="44"/>
      <c r="G55" s="45"/>
    </row>
    <row r="56" spans="1:8" s="48" customFormat="1" ht="45.2" customHeight="1" x14ac:dyDescent="0.2">
      <c r="A56" s="23" t="s">
        <v>53</v>
      </c>
      <c r="B56" s="23" t="s">
        <v>25</v>
      </c>
      <c r="C56" s="23" t="s">
        <v>81</v>
      </c>
      <c r="D56" s="23" t="s">
        <v>86</v>
      </c>
      <c r="E56" s="23" t="s">
        <v>85</v>
      </c>
      <c r="F56" s="23" t="s">
        <v>78</v>
      </c>
      <c r="G56" s="23" t="s">
        <v>79</v>
      </c>
      <c r="H56" s="47"/>
    </row>
    <row r="57" spans="1:8" s="46" customFormat="1" ht="18.75" x14ac:dyDescent="0.3">
      <c r="A57" s="24">
        <v>1</v>
      </c>
      <c r="B57" s="24" t="s">
        <v>77</v>
      </c>
      <c r="C57" s="24">
        <v>2</v>
      </c>
      <c r="D57" s="24">
        <v>60</v>
      </c>
      <c r="E57" s="24">
        <v>320</v>
      </c>
      <c r="F57" s="24">
        <v>24</v>
      </c>
      <c r="G57" s="64">
        <f>F57*(C57*D57+E57)/1000</f>
        <v>10.56</v>
      </c>
    </row>
    <row r="58" spans="1:8" s="46" customFormat="1" ht="56.25" x14ac:dyDescent="0.3">
      <c r="A58" s="24">
        <v>2</v>
      </c>
      <c r="B58" s="32" t="s">
        <v>80</v>
      </c>
      <c r="C58" s="24" t="s">
        <v>87</v>
      </c>
      <c r="D58" s="24"/>
      <c r="E58" s="24"/>
      <c r="F58" s="24"/>
      <c r="G58" s="64">
        <f>400*6/1000</f>
        <v>2.4</v>
      </c>
    </row>
    <row r="59" spans="1:8" s="46" customFormat="1" ht="18" hidden="1" x14ac:dyDescent="0.35">
      <c r="A59" s="50"/>
      <c r="B59" s="50"/>
      <c r="C59" s="50"/>
      <c r="D59" s="50"/>
      <c r="E59" s="50"/>
      <c r="F59" s="50"/>
      <c r="G59" s="65"/>
    </row>
    <row r="60" spans="1:8" s="48" customFormat="1" ht="17.45" hidden="1" x14ac:dyDescent="0.3">
      <c r="A60" s="49"/>
      <c r="B60" s="49"/>
      <c r="C60" s="49"/>
      <c r="D60" s="49"/>
      <c r="E60" s="49"/>
      <c r="F60" s="49"/>
      <c r="G60" s="66"/>
    </row>
    <row r="61" spans="1:8" s="46" customFormat="1" ht="18" hidden="1" x14ac:dyDescent="0.35">
      <c r="A61" s="50"/>
      <c r="B61" s="50"/>
      <c r="C61" s="50"/>
      <c r="D61" s="50"/>
      <c r="E61" s="50"/>
      <c r="F61" s="50"/>
      <c r="G61" s="65"/>
    </row>
    <row r="62" spans="1:8" s="46" customFormat="1" ht="18" hidden="1" x14ac:dyDescent="0.35">
      <c r="A62" s="50"/>
      <c r="B62" s="50"/>
      <c r="C62" s="50"/>
      <c r="D62" s="50"/>
      <c r="E62" s="50"/>
      <c r="F62" s="50"/>
      <c r="G62" s="65"/>
    </row>
    <row r="63" spans="1:8" s="46" customFormat="1" ht="18" hidden="1" x14ac:dyDescent="0.35">
      <c r="A63" s="50"/>
      <c r="B63" s="50"/>
      <c r="C63" s="50"/>
      <c r="D63" s="50"/>
      <c r="E63" s="50"/>
      <c r="F63" s="50"/>
      <c r="G63" s="65"/>
    </row>
    <row r="64" spans="1:8" s="46" customFormat="1" ht="18" hidden="1" x14ac:dyDescent="0.35">
      <c r="A64" s="50"/>
      <c r="B64" s="50"/>
      <c r="C64" s="50"/>
      <c r="D64" s="50"/>
      <c r="E64" s="50"/>
      <c r="F64" s="50"/>
      <c r="G64" s="65"/>
    </row>
    <row r="65" spans="1:8" s="46" customFormat="1" ht="18" hidden="1" x14ac:dyDescent="0.35">
      <c r="A65" s="50"/>
      <c r="B65" s="50"/>
      <c r="C65" s="50"/>
      <c r="D65" s="50"/>
      <c r="E65" s="50"/>
      <c r="F65" s="50"/>
      <c r="G65" s="65"/>
    </row>
    <row r="66" spans="1:8" s="46" customFormat="1" ht="18.75" x14ac:dyDescent="0.3">
      <c r="A66" s="51"/>
      <c r="B66" s="51"/>
      <c r="C66" s="52"/>
      <c r="D66" s="52"/>
      <c r="E66" s="52"/>
      <c r="F66" s="52"/>
      <c r="G66" s="67">
        <f>G57+G58</f>
        <v>12.96</v>
      </c>
    </row>
    <row r="67" spans="1:8" ht="18.75" x14ac:dyDescent="0.3">
      <c r="A67" s="20"/>
      <c r="B67" s="20"/>
      <c r="C67" s="20"/>
      <c r="D67" s="20"/>
      <c r="E67" s="20"/>
      <c r="F67" s="20"/>
    </row>
    <row r="68" spans="1:8" ht="22.5" customHeight="1" x14ac:dyDescent="0.3">
      <c r="A68" s="20"/>
      <c r="B68" s="86" t="s">
        <v>92</v>
      </c>
      <c r="C68" s="86"/>
      <c r="D68" s="86"/>
      <c r="E68" s="86"/>
      <c r="F68" s="20"/>
    </row>
    <row r="69" spans="1:8" ht="18.75" x14ac:dyDescent="0.3">
      <c r="A69" s="20"/>
      <c r="B69" s="20"/>
      <c r="C69" s="20"/>
      <c r="D69" s="20"/>
      <c r="E69" s="20"/>
      <c r="F69" s="20"/>
    </row>
    <row r="70" spans="1:8" s="8" customFormat="1" ht="56.25" x14ac:dyDescent="0.2">
      <c r="A70" s="23" t="s">
        <v>26</v>
      </c>
      <c r="B70" s="23" t="s">
        <v>25</v>
      </c>
      <c r="C70" s="23" t="s">
        <v>18</v>
      </c>
      <c r="D70" s="23" t="s">
        <v>99</v>
      </c>
      <c r="E70" s="23" t="s">
        <v>100</v>
      </c>
      <c r="F70" s="23" t="s">
        <v>72</v>
      </c>
      <c r="G70" s="15"/>
      <c r="H70" s="16"/>
    </row>
    <row r="71" spans="1:8" s="8" customFormat="1" ht="18.75" x14ac:dyDescent="0.3">
      <c r="A71" s="24">
        <v>1</v>
      </c>
      <c r="B71" s="24" t="s">
        <v>94</v>
      </c>
      <c r="C71" s="22" t="s">
        <v>82</v>
      </c>
      <c r="D71" s="24">
        <v>80</v>
      </c>
      <c r="E71" s="28">
        <v>1822.4</v>
      </c>
      <c r="F71" s="64">
        <f>D71*E71/1000</f>
        <v>145.792</v>
      </c>
      <c r="G71" s="9"/>
    </row>
    <row r="72" spans="1:8" ht="37.5" x14ac:dyDescent="0.3">
      <c r="A72" s="24">
        <v>2</v>
      </c>
      <c r="B72" s="32" t="s">
        <v>95</v>
      </c>
      <c r="C72" s="22" t="s">
        <v>84</v>
      </c>
      <c r="D72" s="24">
        <v>500</v>
      </c>
      <c r="E72" s="28">
        <v>18.288</v>
      </c>
      <c r="F72" s="64">
        <f>D72*E72/1000</f>
        <v>9.1440000000000001</v>
      </c>
    </row>
    <row r="73" spans="1:8" ht="18.75" x14ac:dyDescent="0.3">
      <c r="A73" s="24">
        <v>3</v>
      </c>
      <c r="B73" s="24" t="s">
        <v>96</v>
      </c>
      <c r="C73" s="22" t="s">
        <v>83</v>
      </c>
      <c r="D73" s="24">
        <v>90000</v>
      </c>
      <c r="E73" s="28">
        <v>2.2999999999999998</v>
      </c>
      <c r="F73" s="64">
        <f>D73*E73/1000</f>
        <v>206.99999999999997</v>
      </c>
    </row>
    <row r="74" spans="1:8" ht="56.25" x14ac:dyDescent="0.3">
      <c r="A74" s="24">
        <v>5</v>
      </c>
      <c r="B74" s="32" t="s">
        <v>97</v>
      </c>
      <c r="C74" s="22" t="s">
        <v>98</v>
      </c>
      <c r="D74" s="24">
        <v>36</v>
      </c>
      <c r="E74" s="28">
        <v>65</v>
      </c>
      <c r="F74" s="64">
        <f>D74*E74/1000</f>
        <v>2.34</v>
      </c>
    </row>
    <row r="75" spans="1:8" ht="18" hidden="1" x14ac:dyDescent="0.35">
      <c r="A75" s="24">
        <v>3</v>
      </c>
      <c r="B75" s="24"/>
      <c r="C75" s="22"/>
      <c r="D75" s="24"/>
      <c r="E75" s="28"/>
      <c r="F75" s="64"/>
    </row>
    <row r="76" spans="1:8" ht="18" hidden="1" x14ac:dyDescent="0.35">
      <c r="A76" s="24"/>
      <c r="B76" s="24"/>
      <c r="C76" s="22" t="s">
        <v>60</v>
      </c>
      <c r="D76" s="24">
        <v>1400</v>
      </c>
      <c r="E76" s="28">
        <v>32</v>
      </c>
      <c r="F76" s="64"/>
    </row>
    <row r="77" spans="1:8" ht="18" hidden="1" x14ac:dyDescent="0.35">
      <c r="A77" s="24"/>
      <c r="B77" s="24"/>
      <c r="C77" s="22"/>
      <c r="D77" s="24"/>
      <c r="E77" s="28"/>
      <c r="F77" s="64"/>
    </row>
    <row r="78" spans="1:8" ht="18" hidden="1" x14ac:dyDescent="0.35">
      <c r="A78" s="24"/>
      <c r="B78" s="24"/>
      <c r="C78" s="22"/>
      <c r="D78" s="24"/>
      <c r="E78" s="28"/>
      <c r="F78" s="64"/>
    </row>
    <row r="79" spans="1:8" s="8" customFormat="1" ht="18" hidden="1" x14ac:dyDescent="0.35">
      <c r="A79" s="29"/>
      <c r="B79" s="24"/>
      <c r="C79" s="30"/>
      <c r="D79" s="24"/>
      <c r="E79" s="28"/>
      <c r="F79" s="64"/>
      <c r="G79" s="9"/>
    </row>
    <row r="80" spans="1:8" ht="18" hidden="1" x14ac:dyDescent="0.35">
      <c r="A80" s="24"/>
      <c r="B80" s="24"/>
      <c r="C80" s="24"/>
      <c r="D80" s="24"/>
      <c r="E80" s="28"/>
      <c r="F80" s="64"/>
    </row>
    <row r="81" spans="1:7" ht="18.75" x14ac:dyDescent="0.3">
      <c r="A81" s="26"/>
      <c r="B81" s="26"/>
      <c r="C81" s="27"/>
      <c r="D81" s="27"/>
      <c r="E81" s="59"/>
      <c r="F81" s="67">
        <f>(F71+F72+F73+F74)-0.01</f>
        <v>364.26599999999996</v>
      </c>
    </row>
    <row r="82" spans="1:7" ht="18.75" x14ac:dyDescent="0.3">
      <c r="A82" s="68"/>
      <c r="B82" s="68"/>
      <c r="C82" s="69"/>
      <c r="D82" s="69"/>
      <c r="E82" s="70"/>
      <c r="F82" s="70"/>
    </row>
    <row r="83" spans="1:7" ht="18.75" x14ac:dyDescent="0.3">
      <c r="A83" s="20"/>
      <c r="B83" s="31" t="s">
        <v>93</v>
      </c>
      <c r="C83" s="20"/>
      <c r="D83" s="20"/>
      <c r="E83" s="20"/>
      <c r="F83" s="20"/>
    </row>
    <row r="84" spans="1:7" ht="18.75" x14ac:dyDescent="0.3">
      <c r="A84" s="20"/>
      <c r="B84" s="31"/>
      <c r="C84" s="20"/>
      <c r="D84" s="20"/>
      <c r="E84" s="20"/>
      <c r="F84" s="20"/>
    </row>
    <row r="85" spans="1:7" s="8" customFormat="1" ht="66" customHeight="1" x14ac:dyDescent="0.3">
      <c r="A85" s="33" t="s">
        <v>26</v>
      </c>
      <c r="B85" s="34" t="s">
        <v>25</v>
      </c>
      <c r="C85" s="35" t="s">
        <v>76</v>
      </c>
      <c r="D85" s="35" t="s">
        <v>75</v>
      </c>
      <c r="E85" s="35" t="s">
        <v>27</v>
      </c>
      <c r="F85" s="55"/>
      <c r="G85" s="9"/>
    </row>
    <row r="86" spans="1:7" s="18" customFormat="1" ht="23.85" hidden="1" customHeight="1" x14ac:dyDescent="0.35">
      <c r="A86" s="36">
        <v>1</v>
      </c>
      <c r="B86" s="37" t="s">
        <v>24</v>
      </c>
      <c r="C86" s="38">
        <v>1</v>
      </c>
      <c r="D86" s="41">
        <v>550</v>
      </c>
      <c r="E86" s="38"/>
      <c r="F86" s="56"/>
      <c r="G86" s="17"/>
    </row>
    <row r="87" spans="1:7" s="18" customFormat="1" ht="78.75" customHeight="1" x14ac:dyDescent="0.25">
      <c r="A87" s="53">
        <v>1</v>
      </c>
      <c r="B87" s="39" t="s">
        <v>51</v>
      </c>
      <c r="C87" s="38">
        <v>170</v>
      </c>
      <c r="D87" s="41">
        <v>23</v>
      </c>
      <c r="E87" s="74">
        <f>D87*C87</f>
        <v>3910</v>
      </c>
      <c r="F87" s="56"/>
      <c r="G87" s="17"/>
    </row>
    <row r="88" spans="1:7" s="18" customFormat="1" ht="18.75" x14ac:dyDescent="0.25">
      <c r="A88" s="53">
        <v>2</v>
      </c>
      <c r="B88" s="37" t="s">
        <v>36</v>
      </c>
      <c r="C88" s="38">
        <v>4</v>
      </c>
      <c r="D88" s="41">
        <v>27</v>
      </c>
      <c r="E88" s="74">
        <f>D88*C88</f>
        <v>108</v>
      </c>
      <c r="F88" s="56"/>
      <c r="G88" s="17"/>
    </row>
    <row r="89" spans="1:7" s="18" customFormat="1" ht="0.6" customHeight="1" x14ac:dyDescent="0.25">
      <c r="A89" s="53">
        <v>4</v>
      </c>
      <c r="B89" s="39" t="s">
        <v>35</v>
      </c>
      <c r="C89" s="38"/>
      <c r="D89" s="41"/>
      <c r="E89" s="74">
        <f t="shared" ref="E89:E102" si="3">D89*C89</f>
        <v>0</v>
      </c>
      <c r="F89" s="57"/>
      <c r="G89" s="17"/>
    </row>
    <row r="90" spans="1:7" s="18" customFormat="1" ht="18.75" x14ac:dyDescent="0.25">
      <c r="A90" s="53">
        <v>3</v>
      </c>
      <c r="B90" s="62" t="s">
        <v>56</v>
      </c>
      <c r="C90" s="38">
        <v>70</v>
      </c>
      <c r="D90" s="41">
        <v>2.4</v>
      </c>
      <c r="E90" s="74">
        <f>C90*D90</f>
        <v>168</v>
      </c>
      <c r="F90" s="57"/>
      <c r="G90" s="17"/>
    </row>
    <row r="91" spans="1:7" s="18" customFormat="1" ht="37.5" x14ac:dyDescent="0.25">
      <c r="A91" s="53">
        <v>4</v>
      </c>
      <c r="B91" s="62" t="s">
        <v>37</v>
      </c>
      <c r="C91" s="38">
        <v>3</v>
      </c>
      <c r="D91" s="41"/>
      <c r="E91" s="75">
        <f>E92+E93</f>
        <v>80</v>
      </c>
      <c r="F91" s="56"/>
      <c r="G91" s="17"/>
    </row>
    <row r="92" spans="1:7" s="18" customFormat="1" ht="18.75" x14ac:dyDescent="0.25">
      <c r="A92" s="53"/>
      <c r="B92" s="39" t="s">
        <v>38</v>
      </c>
      <c r="C92" s="38">
        <v>1</v>
      </c>
      <c r="D92" s="41">
        <v>14</v>
      </c>
      <c r="E92" s="74">
        <f t="shared" si="3"/>
        <v>14</v>
      </c>
      <c r="F92" s="57"/>
      <c r="G92" s="17"/>
    </row>
    <row r="93" spans="1:7" s="18" customFormat="1" ht="18.75" x14ac:dyDescent="0.25">
      <c r="A93" s="53"/>
      <c r="B93" s="39" t="s">
        <v>39</v>
      </c>
      <c r="C93" s="38">
        <f>2+4</f>
        <v>6</v>
      </c>
      <c r="D93" s="41">
        <v>11</v>
      </c>
      <c r="E93" s="74">
        <f t="shared" si="3"/>
        <v>66</v>
      </c>
      <c r="F93" s="57"/>
      <c r="G93" s="17"/>
    </row>
    <row r="94" spans="1:7" s="18" customFormat="1" ht="37.5" x14ac:dyDescent="0.25">
      <c r="A94" s="53">
        <v>5</v>
      </c>
      <c r="B94" s="39" t="s">
        <v>52</v>
      </c>
      <c r="C94" s="38"/>
      <c r="D94" s="41"/>
      <c r="E94" s="75">
        <f>SUM(E95:E101)</f>
        <v>1674.5</v>
      </c>
      <c r="F94" s="56"/>
      <c r="G94" s="17"/>
    </row>
    <row r="95" spans="1:7" s="18" customFormat="1" ht="18.75" x14ac:dyDescent="0.25">
      <c r="A95" s="53"/>
      <c r="B95" s="40" t="s">
        <v>28</v>
      </c>
      <c r="C95" s="38">
        <v>165</v>
      </c>
      <c r="D95" s="41">
        <v>2.5</v>
      </c>
      <c r="E95" s="74">
        <f t="shared" si="3"/>
        <v>412.5</v>
      </c>
      <c r="F95" s="57"/>
      <c r="G95" s="17"/>
    </row>
    <row r="96" spans="1:7" s="18" customFormat="1" ht="18.75" x14ac:dyDescent="0.25">
      <c r="A96" s="53"/>
      <c r="B96" s="40" t="s">
        <v>29</v>
      </c>
      <c r="C96" s="38">
        <v>40</v>
      </c>
      <c r="D96" s="41">
        <v>2.5</v>
      </c>
      <c r="E96" s="74">
        <f t="shared" si="3"/>
        <v>100</v>
      </c>
      <c r="F96" s="57"/>
      <c r="G96" s="17"/>
    </row>
    <row r="97" spans="1:7" s="18" customFormat="1" ht="18.75" x14ac:dyDescent="0.25">
      <c r="A97" s="53"/>
      <c r="B97" s="40" t="s">
        <v>30</v>
      </c>
      <c r="C97" s="38">
        <v>170</v>
      </c>
      <c r="D97" s="41">
        <v>1.5</v>
      </c>
      <c r="E97" s="74">
        <f t="shared" si="3"/>
        <v>255</v>
      </c>
      <c r="F97" s="57"/>
      <c r="G97" s="17"/>
    </row>
    <row r="98" spans="1:7" s="18" customFormat="1" ht="18.75" x14ac:dyDescent="0.25">
      <c r="A98" s="53"/>
      <c r="B98" s="40" t="s">
        <v>31</v>
      </c>
      <c r="C98" s="38">
        <v>80</v>
      </c>
      <c r="D98" s="41">
        <v>2.4</v>
      </c>
      <c r="E98" s="74">
        <f t="shared" si="3"/>
        <v>192</v>
      </c>
      <c r="F98" s="57"/>
      <c r="G98" s="17"/>
    </row>
    <row r="99" spans="1:7" s="18" customFormat="1" ht="18.75" x14ac:dyDescent="0.25">
      <c r="A99" s="53"/>
      <c r="B99" s="40" t="s">
        <v>33</v>
      </c>
      <c r="C99" s="38">
        <f>100</f>
        <v>100</v>
      </c>
      <c r="D99" s="41">
        <v>2.4</v>
      </c>
      <c r="E99" s="74">
        <f t="shared" si="3"/>
        <v>240</v>
      </c>
      <c r="F99" s="57"/>
      <c r="G99" s="17"/>
    </row>
    <row r="100" spans="1:7" s="18" customFormat="1" ht="18.75" x14ac:dyDescent="0.25">
      <c r="A100" s="53"/>
      <c r="B100" s="40" t="s">
        <v>74</v>
      </c>
      <c r="C100" s="38">
        <v>10</v>
      </c>
      <c r="D100" s="41">
        <v>5</v>
      </c>
      <c r="E100" s="74">
        <f t="shared" si="3"/>
        <v>50</v>
      </c>
      <c r="F100" s="57"/>
      <c r="G100" s="17"/>
    </row>
    <row r="101" spans="1:7" s="18" customFormat="1" ht="18.75" x14ac:dyDescent="0.25">
      <c r="A101" s="53"/>
      <c r="B101" s="40" t="s">
        <v>55</v>
      </c>
      <c r="C101" s="38">
        <v>170</v>
      </c>
      <c r="D101" s="41">
        <v>2.5</v>
      </c>
      <c r="E101" s="74">
        <f t="shared" si="3"/>
        <v>425</v>
      </c>
      <c r="F101" s="57"/>
      <c r="G101" s="17"/>
    </row>
    <row r="102" spans="1:7" s="18" customFormat="1" ht="56.25" customHeight="1" x14ac:dyDescent="0.25">
      <c r="A102" s="53">
        <v>6</v>
      </c>
      <c r="B102" s="63" t="s">
        <v>32</v>
      </c>
      <c r="C102" s="38">
        <v>3</v>
      </c>
      <c r="D102" s="41">
        <v>15</v>
      </c>
      <c r="E102" s="75">
        <f t="shared" si="3"/>
        <v>45</v>
      </c>
      <c r="F102" s="57"/>
      <c r="G102" s="17"/>
    </row>
    <row r="103" spans="1:7" s="8" customFormat="1" ht="18.75" x14ac:dyDescent="0.3">
      <c r="A103" s="54"/>
      <c r="B103" s="26" t="s">
        <v>34</v>
      </c>
      <c r="C103" s="27"/>
      <c r="D103" s="59"/>
      <c r="E103" s="67">
        <f>SUM(E86:E91)+E94+E102</f>
        <v>5985.5</v>
      </c>
      <c r="F103" s="57"/>
      <c r="G103" s="9"/>
    </row>
    <row r="104" spans="1:7" x14ac:dyDescent="0.25">
      <c r="B104" s="19"/>
    </row>
  </sheetData>
  <mergeCells count="5">
    <mergeCell ref="B2:F2"/>
    <mergeCell ref="B24:E24"/>
    <mergeCell ref="B54:E54"/>
    <mergeCell ref="B68:E68"/>
    <mergeCell ref="C1:F1"/>
  </mergeCells>
  <pageMargins left="0.31496062992125984" right="0.31496062992125984" top="0.15748031496062992" bottom="0.35433070866141736" header="0.31496062992125984" footer="0.31496062992125984"/>
  <pageSetup paperSize="9" scale="7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5"/>
  <sheetViews>
    <sheetView workbookViewId="0">
      <selection activeCell="A10" sqref="A10"/>
    </sheetView>
  </sheetViews>
  <sheetFormatPr defaultRowHeight="15" x14ac:dyDescent="0.25"/>
  <cols>
    <col min="1" max="1" width="86.140625" customWidth="1"/>
  </cols>
  <sheetData>
    <row r="1" spans="1:1" s="5" customFormat="1" ht="60" x14ac:dyDescent="0.25">
      <c r="A1" s="2" t="s">
        <v>0</v>
      </c>
    </row>
    <row r="2" spans="1:1" s="5" customFormat="1" x14ac:dyDescent="0.25">
      <c r="A2" s="2" t="s">
        <v>1</v>
      </c>
    </row>
    <row r="3" spans="1:1" s="5" customFormat="1" x14ac:dyDescent="0.25">
      <c r="A3" s="1" t="s">
        <v>2</v>
      </c>
    </row>
    <row r="4" spans="1:1" s="5" customFormat="1" ht="45" x14ac:dyDescent="0.25">
      <c r="A4" s="3" t="s">
        <v>3</v>
      </c>
    </row>
    <row r="5" spans="1:1" s="5" customFormat="1" ht="30" x14ac:dyDescent="0.25">
      <c r="A5" s="3" t="s">
        <v>4</v>
      </c>
    </row>
    <row r="6" spans="1:1" s="5" customFormat="1" x14ac:dyDescent="0.25">
      <c r="A6" s="3" t="s">
        <v>5</v>
      </c>
    </row>
    <row r="7" spans="1:1" s="5" customFormat="1" x14ac:dyDescent="0.25">
      <c r="A7" s="3" t="s">
        <v>6</v>
      </c>
    </row>
    <row r="8" spans="1:1" s="5" customFormat="1" x14ac:dyDescent="0.25">
      <c r="A8" s="4" t="s">
        <v>7</v>
      </c>
    </row>
    <row r="9" spans="1:1" s="5" customFormat="1" x14ac:dyDescent="0.25">
      <c r="A9" s="4" t="s">
        <v>8</v>
      </c>
    </row>
    <row r="10" spans="1:1" s="5" customFormat="1" x14ac:dyDescent="0.25">
      <c r="A10" s="4" t="s">
        <v>9</v>
      </c>
    </row>
    <row r="11" spans="1:1" s="5" customFormat="1" x14ac:dyDescent="0.25">
      <c r="A11" s="4" t="s">
        <v>10</v>
      </c>
    </row>
    <row r="12" spans="1:1" s="5" customFormat="1" x14ac:dyDescent="0.25">
      <c r="A12" s="4" t="s">
        <v>11</v>
      </c>
    </row>
    <row r="13" spans="1:1" s="5" customFormat="1" x14ac:dyDescent="0.25">
      <c r="A13" s="4" t="s">
        <v>12</v>
      </c>
    </row>
    <row r="14" spans="1:1" s="5" customFormat="1" x14ac:dyDescent="0.25">
      <c r="A14" s="4" t="s">
        <v>13</v>
      </c>
    </row>
    <row r="15" spans="1:1" s="5" customFormat="1" x14ac:dyDescent="0.25">
      <c r="A15" s="3" t="s">
        <v>14</v>
      </c>
    </row>
    <row r="16" spans="1:1" s="5" customFormat="1" ht="30" x14ac:dyDescent="0.25">
      <c r="A16" s="2" t="s">
        <v>15</v>
      </c>
    </row>
    <row r="17" s="5" customFormat="1" x14ac:dyDescent="0.25"/>
    <row r="18" s="5" customFormat="1" x14ac:dyDescent="0.25"/>
    <row r="19" s="5" customFormat="1" x14ac:dyDescent="0.25"/>
    <row r="20" s="5" customFormat="1" x14ac:dyDescent="0.25"/>
    <row r="21" s="5" customFormat="1" x14ac:dyDescent="0.25"/>
    <row r="22" s="5" customFormat="1" x14ac:dyDescent="0.25"/>
    <row r="23" s="5" customFormat="1" x14ac:dyDescent="0.25"/>
    <row r="24" s="5" customFormat="1" x14ac:dyDescent="0.25"/>
    <row r="25" s="5" customFormat="1" x14ac:dyDescent="0.25"/>
    <row r="26" s="5" customFormat="1" x14ac:dyDescent="0.25"/>
    <row r="27" s="5" customFormat="1" x14ac:dyDescent="0.25"/>
    <row r="28" s="5" customFormat="1" x14ac:dyDescent="0.25"/>
    <row r="29" s="5" customFormat="1" x14ac:dyDescent="0.25"/>
    <row r="30" s="5" customFormat="1" x14ac:dyDescent="0.25"/>
    <row r="31" s="5" customFormat="1" x14ac:dyDescent="0.25"/>
    <row r="32" s="5" customFormat="1" x14ac:dyDescent="0.25"/>
    <row r="33" s="5" customFormat="1" x14ac:dyDescent="0.25"/>
    <row r="34" s="5" customFormat="1" x14ac:dyDescent="0.25"/>
    <row r="35" s="5" customFormat="1" x14ac:dyDescent="0.25"/>
    <row r="36" s="5" customFormat="1" x14ac:dyDescent="0.25"/>
    <row r="37" s="5" customFormat="1" x14ac:dyDescent="0.25"/>
    <row r="38" s="5" customFormat="1" x14ac:dyDescent="0.25"/>
    <row r="39" s="5" customFormat="1" x14ac:dyDescent="0.25"/>
    <row r="40" s="5" customFormat="1" x14ac:dyDescent="0.25"/>
    <row r="41" s="5" customFormat="1" x14ac:dyDescent="0.25"/>
    <row r="42" s="5" customFormat="1" x14ac:dyDescent="0.25"/>
    <row r="43" s="5" customFormat="1" x14ac:dyDescent="0.25"/>
    <row r="44" s="5" customFormat="1" x14ac:dyDescent="0.25"/>
    <row r="45" s="5" customFormat="1" x14ac:dyDescent="0.25"/>
    <row r="46" s="5" customFormat="1" x14ac:dyDescent="0.25"/>
    <row r="47" s="5" customFormat="1" x14ac:dyDescent="0.25"/>
    <row r="48" s="5" customFormat="1" x14ac:dyDescent="0.25"/>
    <row r="49" s="5" customFormat="1" x14ac:dyDescent="0.25"/>
    <row r="50" s="5" customFormat="1" x14ac:dyDescent="0.25"/>
    <row r="51" s="5" customFormat="1" x14ac:dyDescent="0.25"/>
    <row r="52" s="5" customFormat="1" x14ac:dyDescent="0.25"/>
    <row r="53" s="5" customFormat="1" x14ac:dyDescent="0.25"/>
    <row r="54" s="5" customFormat="1" x14ac:dyDescent="0.25"/>
    <row r="55" s="5" customFormat="1" x14ac:dyDescent="0.25"/>
    <row r="56" s="5" customFormat="1" x14ac:dyDescent="0.25"/>
    <row r="57" s="5" customFormat="1" x14ac:dyDescent="0.25"/>
    <row r="58" s="5" customFormat="1" x14ac:dyDescent="0.25"/>
    <row r="59" s="5" customFormat="1" x14ac:dyDescent="0.25"/>
    <row r="60" s="5" customFormat="1" x14ac:dyDescent="0.25"/>
    <row r="61" s="5" customFormat="1" x14ac:dyDescent="0.25"/>
    <row r="62" s="5" customFormat="1" x14ac:dyDescent="0.25"/>
    <row r="63" s="5" customFormat="1" x14ac:dyDescent="0.25"/>
    <row r="64" s="5" customFormat="1" x14ac:dyDescent="0.25"/>
    <row r="65" s="5" customFormat="1" x14ac:dyDescent="0.25"/>
    <row r="66" s="5" customFormat="1" x14ac:dyDescent="0.25"/>
    <row r="67" s="5" customFormat="1" x14ac:dyDescent="0.25"/>
    <row r="68" s="5" customFormat="1" x14ac:dyDescent="0.25"/>
    <row r="69" s="5" customFormat="1" x14ac:dyDescent="0.25"/>
    <row r="70" s="5" customFormat="1" x14ac:dyDescent="0.25"/>
    <row r="71" s="5" customFormat="1" x14ac:dyDescent="0.25"/>
    <row r="72" s="5" customFormat="1" x14ac:dyDescent="0.25"/>
    <row r="73" s="5" customFormat="1" x14ac:dyDescent="0.25"/>
    <row r="74" s="5" customFormat="1" x14ac:dyDescent="0.25"/>
    <row r="75" s="5" customFormat="1" x14ac:dyDescent="0.25"/>
    <row r="76" s="5" customFormat="1" x14ac:dyDescent="0.25"/>
    <row r="77" s="5" customFormat="1" x14ac:dyDescent="0.25"/>
    <row r="78" s="5" customFormat="1" x14ac:dyDescent="0.25"/>
    <row r="79" s="5" customFormat="1" x14ac:dyDescent="0.25"/>
    <row r="80" s="5" customFormat="1" x14ac:dyDescent="0.25"/>
    <row r="81" s="5" customFormat="1" x14ac:dyDescent="0.25"/>
    <row r="82" s="5" customFormat="1" x14ac:dyDescent="0.25"/>
    <row r="83" s="5" customFormat="1" x14ac:dyDescent="0.25"/>
    <row r="84" s="5" customFormat="1" x14ac:dyDescent="0.25"/>
    <row r="85" s="5" customFormat="1" x14ac:dyDescent="0.25"/>
    <row r="86" s="5" customFormat="1" x14ac:dyDescent="0.25"/>
    <row r="87" s="5" customFormat="1" x14ac:dyDescent="0.25"/>
    <row r="88" s="5" customFormat="1" x14ac:dyDescent="0.25"/>
    <row r="89" s="5" customFormat="1" x14ac:dyDescent="0.25"/>
    <row r="90" s="5" customFormat="1" x14ac:dyDescent="0.25"/>
    <row r="91" s="5" customFormat="1" x14ac:dyDescent="0.25"/>
    <row r="92" s="5" customFormat="1" x14ac:dyDescent="0.25"/>
    <row r="93" s="5" customFormat="1" x14ac:dyDescent="0.25"/>
    <row r="94" s="5" customFormat="1" x14ac:dyDescent="0.25"/>
    <row r="95" s="5" customFormat="1" x14ac:dyDescent="0.25"/>
    <row r="96" s="5" customFormat="1" x14ac:dyDescent="0.25"/>
    <row r="97" s="5" customFormat="1" x14ac:dyDescent="0.25"/>
    <row r="98" s="5" customFormat="1" x14ac:dyDescent="0.25"/>
    <row r="99" s="5" customFormat="1" x14ac:dyDescent="0.25"/>
    <row r="100" s="5" customFormat="1" x14ac:dyDescent="0.25"/>
    <row r="101" s="5" customFormat="1" x14ac:dyDescent="0.25"/>
    <row r="102" s="5" customFormat="1" x14ac:dyDescent="0.25"/>
    <row r="103" s="5" customFormat="1" x14ac:dyDescent="0.25"/>
    <row r="104" s="5" customFormat="1" x14ac:dyDescent="0.25"/>
    <row r="105" s="5" customFormat="1" x14ac:dyDescent="0.25"/>
    <row r="106" s="5" customFormat="1" x14ac:dyDescent="0.25"/>
    <row r="107" s="5" customFormat="1" x14ac:dyDescent="0.25"/>
    <row r="108" s="5" customFormat="1" x14ac:dyDescent="0.25"/>
    <row r="109" s="5" customFormat="1" x14ac:dyDescent="0.25"/>
    <row r="110" s="5" customFormat="1" x14ac:dyDescent="0.25"/>
    <row r="111" s="5" customFormat="1" x14ac:dyDescent="0.25"/>
    <row r="112" s="5" customFormat="1" x14ac:dyDescent="0.25"/>
    <row r="113" s="5" customFormat="1" x14ac:dyDescent="0.25"/>
    <row r="114" s="5" customFormat="1" x14ac:dyDescent="0.25"/>
    <row r="115" s="5" customFormat="1" x14ac:dyDescent="0.25"/>
    <row r="116" s="5" customFormat="1" x14ac:dyDescent="0.25"/>
    <row r="117" s="5" customFormat="1" x14ac:dyDescent="0.25"/>
    <row r="118" s="5" customFormat="1" x14ac:dyDescent="0.25"/>
    <row r="119" s="5" customFormat="1" x14ac:dyDescent="0.25"/>
    <row r="120" s="5" customFormat="1" x14ac:dyDescent="0.25"/>
    <row r="121" s="5" customFormat="1" x14ac:dyDescent="0.25"/>
    <row r="122" s="5" customFormat="1" x14ac:dyDescent="0.25"/>
    <row r="123" s="5" customFormat="1" x14ac:dyDescent="0.25"/>
    <row r="124" s="5" customFormat="1" x14ac:dyDescent="0.25"/>
    <row r="125" s="5" customFormat="1" x14ac:dyDescent="0.25"/>
    <row r="126" s="5" customFormat="1" x14ac:dyDescent="0.25"/>
    <row r="127" s="5" customFormat="1" x14ac:dyDescent="0.25"/>
    <row r="128" s="5" customFormat="1" x14ac:dyDescent="0.25"/>
    <row r="129" s="5" customFormat="1" x14ac:dyDescent="0.25"/>
    <row r="130" s="5" customFormat="1" x14ac:dyDescent="0.25"/>
    <row r="131" s="5" customFormat="1" x14ac:dyDescent="0.25"/>
    <row r="132" s="5" customFormat="1" x14ac:dyDescent="0.25"/>
    <row r="133" s="5" customFormat="1" x14ac:dyDescent="0.25"/>
    <row r="134" s="5" customFormat="1" x14ac:dyDescent="0.25"/>
    <row r="135" s="5" customFormat="1" x14ac:dyDescent="0.25"/>
    <row r="136" s="5" customFormat="1" x14ac:dyDescent="0.25"/>
    <row r="137" s="5" customFormat="1" x14ac:dyDescent="0.25"/>
    <row r="138" s="5" customFormat="1" x14ac:dyDescent="0.25"/>
    <row r="139" s="5" customFormat="1" x14ac:dyDescent="0.25"/>
    <row r="140" s="5" customFormat="1" x14ac:dyDescent="0.25"/>
    <row r="141" s="5" customFormat="1" x14ac:dyDescent="0.25"/>
    <row r="142" s="5" customFormat="1" x14ac:dyDescent="0.25"/>
    <row r="143" s="5" customFormat="1" x14ac:dyDescent="0.25"/>
    <row r="144" s="5" customFormat="1" x14ac:dyDescent="0.25"/>
    <row r="145" s="5" customFormat="1" x14ac:dyDescent="0.25"/>
    <row r="146" s="5" customFormat="1" x14ac:dyDescent="0.25"/>
    <row r="147" s="5" customFormat="1" x14ac:dyDescent="0.25"/>
    <row r="148" s="5" customFormat="1" x14ac:dyDescent="0.25"/>
    <row r="149" s="5" customFormat="1" x14ac:dyDescent="0.25"/>
    <row r="150" s="5" customFormat="1" x14ac:dyDescent="0.25"/>
    <row r="151" s="5" customFormat="1" x14ac:dyDescent="0.25"/>
    <row r="152" s="5" customFormat="1" x14ac:dyDescent="0.25"/>
    <row r="153" s="5" customFormat="1" x14ac:dyDescent="0.25"/>
    <row r="154" s="5" customFormat="1" x14ac:dyDescent="0.25"/>
    <row r="155" s="5" customFormat="1" x14ac:dyDescent="0.25"/>
    <row r="156" s="5" customFormat="1" x14ac:dyDescent="0.25"/>
    <row r="157" s="5" customFormat="1" x14ac:dyDescent="0.25"/>
    <row r="158" s="5" customFormat="1" x14ac:dyDescent="0.25"/>
    <row r="159" s="5" customFormat="1" x14ac:dyDescent="0.25"/>
    <row r="160" s="5" customFormat="1" x14ac:dyDescent="0.25"/>
    <row r="161" s="5" customFormat="1" x14ac:dyDescent="0.25"/>
    <row r="162" s="5" customFormat="1" x14ac:dyDescent="0.25"/>
    <row r="163" s="5" customFormat="1" x14ac:dyDescent="0.25"/>
    <row r="164" s="5" customFormat="1" x14ac:dyDescent="0.25"/>
    <row r="165" s="5" customFormat="1" x14ac:dyDescent="0.25"/>
    <row r="166" s="5" customFormat="1" x14ac:dyDescent="0.25"/>
    <row r="167" s="5" customFormat="1" x14ac:dyDescent="0.25"/>
    <row r="168" s="5" customFormat="1" x14ac:dyDescent="0.25"/>
    <row r="169" s="5" customFormat="1" x14ac:dyDescent="0.25"/>
    <row r="170" s="5" customFormat="1" x14ac:dyDescent="0.25"/>
    <row r="171" s="5" customFormat="1" x14ac:dyDescent="0.25"/>
    <row r="172" s="5" customFormat="1" x14ac:dyDescent="0.25"/>
    <row r="173" s="5" customFormat="1" x14ac:dyDescent="0.25"/>
    <row r="174" s="5" customFormat="1" x14ac:dyDescent="0.25"/>
    <row r="175" s="5" customFormat="1" x14ac:dyDescent="0.25"/>
    <row r="176" s="5" customFormat="1" x14ac:dyDescent="0.25"/>
    <row r="177" s="5" customFormat="1" x14ac:dyDescent="0.25"/>
    <row r="178" s="5" customFormat="1" x14ac:dyDescent="0.25"/>
    <row r="179" s="5" customFormat="1" x14ac:dyDescent="0.25"/>
    <row r="180" s="5" customFormat="1" x14ac:dyDescent="0.25"/>
    <row r="181" s="5" customFormat="1" x14ac:dyDescent="0.25"/>
    <row r="182" s="5" customFormat="1" x14ac:dyDescent="0.25"/>
    <row r="183" s="5" customFormat="1" x14ac:dyDescent="0.25"/>
    <row r="184" s="5" customFormat="1" x14ac:dyDescent="0.25"/>
    <row r="185" s="5" customFormat="1" x14ac:dyDescent="0.25"/>
    <row r="186" s="5" customFormat="1" x14ac:dyDescent="0.25"/>
    <row r="187" s="5" customFormat="1" x14ac:dyDescent="0.25"/>
    <row r="188" s="5" customFormat="1" x14ac:dyDescent="0.25"/>
    <row r="189" s="5" customFormat="1" x14ac:dyDescent="0.25"/>
    <row r="190" s="5" customFormat="1" x14ac:dyDescent="0.25"/>
    <row r="191" s="5" customFormat="1" x14ac:dyDescent="0.25"/>
    <row r="192" s="5" customFormat="1" x14ac:dyDescent="0.25"/>
    <row r="193" s="5" customFormat="1" x14ac:dyDescent="0.25"/>
    <row r="194" s="5" customFormat="1" x14ac:dyDescent="0.25"/>
    <row r="195" s="5" customFormat="1" x14ac:dyDescent="0.25"/>
    <row r="196" s="5" customFormat="1" x14ac:dyDescent="0.25"/>
    <row r="197" s="5" customFormat="1" x14ac:dyDescent="0.25"/>
    <row r="198" s="5" customFormat="1" x14ac:dyDescent="0.25"/>
    <row r="199" s="5" customFormat="1" x14ac:dyDescent="0.25"/>
    <row r="200" s="5" customFormat="1" x14ac:dyDescent="0.25"/>
    <row r="201" s="5" customFormat="1" x14ac:dyDescent="0.25"/>
    <row r="202" s="5" customFormat="1" x14ac:dyDescent="0.25"/>
    <row r="203" s="5" customFormat="1" x14ac:dyDescent="0.25"/>
    <row r="204" s="5" customFormat="1" x14ac:dyDescent="0.25"/>
    <row r="205" s="5" customFormat="1" x14ac:dyDescent="0.25"/>
    <row r="206" s="5" customFormat="1" x14ac:dyDescent="0.25"/>
    <row r="207" s="5" customFormat="1" x14ac:dyDescent="0.25"/>
    <row r="208" s="5" customFormat="1" x14ac:dyDescent="0.25"/>
    <row r="209" s="5" customFormat="1" x14ac:dyDescent="0.25"/>
    <row r="210" s="5" customFormat="1" x14ac:dyDescent="0.25"/>
    <row r="211" s="5" customFormat="1" x14ac:dyDescent="0.25"/>
    <row r="212" s="5" customFormat="1" x14ac:dyDescent="0.25"/>
    <row r="213" s="5" customFormat="1" x14ac:dyDescent="0.25"/>
    <row r="214" s="5" customFormat="1" x14ac:dyDescent="0.25"/>
    <row r="215" s="5" customFormat="1" x14ac:dyDescent="0.25"/>
    <row r="216" s="5" customFormat="1" x14ac:dyDescent="0.25"/>
    <row r="217" s="5" customFormat="1" x14ac:dyDescent="0.25"/>
    <row r="218" s="5" customFormat="1" x14ac:dyDescent="0.25"/>
    <row r="219" s="5" customFormat="1" x14ac:dyDescent="0.25"/>
    <row r="220" s="5" customFormat="1" x14ac:dyDescent="0.25"/>
    <row r="221" s="5" customFormat="1" x14ac:dyDescent="0.25"/>
    <row r="222" s="5" customFormat="1" x14ac:dyDescent="0.25"/>
    <row r="223" s="5" customFormat="1" x14ac:dyDescent="0.25"/>
    <row r="224" s="5" customFormat="1" x14ac:dyDescent="0.25"/>
    <row r="225" s="5" customFormat="1" x14ac:dyDescent="0.25"/>
    <row r="226" s="5" customFormat="1" x14ac:dyDescent="0.25"/>
    <row r="227" s="5" customFormat="1" x14ac:dyDescent="0.25"/>
    <row r="228" s="5" customFormat="1" x14ac:dyDescent="0.25"/>
    <row r="229" s="5" customFormat="1" x14ac:dyDescent="0.25"/>
    <row r="230" s="5" customFormat="1" x14ac:dyDescent="0.25"/>
    <row r="231" s="5" customFormat="1" x14ac:dyDescent="0.25"/>
    <row r="232" s="5" customFormat="1" x14ac:dyDescent="0.25"/>
    <row r="233" s="5" customFormat="1" x14ac:dyDescent="0.25"/>
    <row r="234" s="5" customFormat="1" x14ac:dyDescent="0.25"/>
    <row r="235" s="5" customFormat="1" x14ac:dyDescent="0.25"/>
    <row r="236" s="5" customFormat="1" x14ac:dyDescent="0.25"/>
    <row r="237" s="5" customFormat="1" x14ac:dyDescent="0.25"/>
    <row r="238" s="5" customFormat="1" x14ac:dyDescent="0.25"/>
    <row r="239" s="5" customFormat="1" x14ac:dyDescent="0.25"/>
    <row r="240" s="5" customFormat="1" x14ac:dyDescent="0.25"/>
    <row r="241" s="5" customFormat="1" x14ac:dyDescent="0.25"/>
    <row r="242" s="5" customFormat="1" x14ac:dyDescent="0.25"/>
    <row r="243" s="5" customFormat="1" x14ac:dyDescent="0.25"/>
    <row r="244" s="5" customFormat="1" x14ac:dyDescent="0.25"/>
    <row r="245" s="5" customFormat="1" x14ac:dyDescent="0.25"/>
    <row r="246" s="5" customFormat="1" x14ac:dyDescent="0.25"/>
    <row r="247" s="5" customFormat="1" x14ac:dyDescent="0.25"/>
    <row r="248" s="5" customFormat="1" x14ac:dyDescent="0.25"/>
    <row r="249" s="5" customFormat="1" x14ac:dyDescent="0.25"/>
    <row r="250" s="5" customFormat="1" x14ac:dyDescent="0.25"/>
    <row r="251" s="5" customFormat="1" x14ac:dyDescent="0.25"/>
    <row r="252" s="5" customFormat="1" x14ac:dyDescent="0.25"/>
    <row r="253" s="5" customFormat="1" x14ac:dyDescent="0.25"/>
    <row r="254" s="5" customFormat="1" x14ac:dyDescent="0.25"/>
    <row r="255" s="5" customFormat="1" x14ac:dyDescent="0.25"/>
    <row r="256" s="5" customFormat="1" x14ac:dyDescent="0.25"/>
    <row r="257" s="5" customFormat="1" x14ac:dyDescent="0.25"/>
    <row r="258" s="5" customFormat="1" x14ac:dyDescent="0.25"/>
    <row r="259" s="5" customFormat="1" x14ac:dyDescent="0.25"/>
    <row r="260" s="5" customFormat="1" x14ac:dyDescent="0.25"/>
    <row r="261" s="5" customFormat="1" x14ac:dyDescent="0.25"/>
    <row r="262" s="5" customFormat="1" x14ac:dyDescent="0.25"/>
    <row r="263" s="5" customFormat="1" x14ac:dyDescent="0.25"/>
    <row r="264" s="5" customFormat="1" x14ac:dyDescent="0.25"/>
    <row r="265" s="5" customFormat="1" x14ac:dyDescent="0.25"/>
    <row r="266" s="5" customFormat="1" x14ac:dyDescent="0.25"/>
    <row r="267" s="5" customFormat="1" x14ac:dyDescent="0.25"/>
    <row r="268" s="5" customFormat="1" x14ac:dyDescent="0.25"/>
    <row r="269" s="5" customFormat="1" x14ac:dyDescent="0.25"/>
    <row r="270" s="5" customFormat="1" x14ac:dyDescent="0.25"/>
    <row r="271" s="5" customFormat="1" x14ac:dyDescent="0.25"/>
    <row r="272" s="5" customFormat="1" x14ac:dyDescent="0.25"/>
    <row r="273" s="5" customFormat="1" x14ac:dyDescent="0.25"/>
    <row r="274" s="5" customFormat="1" x14ac:dyDescent="0.25"/>
    <row r="275" s="5" customFormat="1" x14ac:dyDescent="0.25"/>
    <row r="276" s="5" customFormat="1" x14ac:dyDescent="0.25"/>
    <row r="277" s="5" customFormat="1" x14ac:dyDescent="0.25"/>
    <row r="278" s="5" customFormat="1" x14ac:dyDescent="0.25"/>
    <row r="279" s="5" customFormat="1" x14ac:dyDescent="0.25"/>
    <row r="280" s="5" customFormat="1" x14ac:dyDescent="0.25"/>
    <row r="281" s="5" customFormat="1" x14ac:dyDescent="0.25"/>
    <row r="282" s="5" customFormat="1" x14ac:dyDescent="0.25"/>
    <row r="283" s="5" customFormat="1" x14ac:dyDescent="0.25"/>
    <row r="284" s="5" customFormat="1" x14ac:dyDescent="0.25"/>
    <row r="285" s="5" customFormat="1" x14ac:dyDescent="0.25"/>
    <row r="286" s="5" customFormat="1" x14ac:dyDescent="0.25"/>
    <row r="287" s="5" customFormat="1" x14ac:dyDescent="0.25"/>
    <row r="288" s="5" customFormat="1" x14ac:dyDescent="0.25"/>
    <row r="289" s="5" customFormat="1" x14ac:dyDescent="0.25"/>
    <row r="290" s="5" customFormat="1" x14ac:dyDescent="0.25"/>
    <row r="291" s="5" customFormat="1" x14ac:dyDescent="0.25"/>
    <row r="292" s="5" customFormat="1" x14ac:dyDescent="0.25"/>
    <row r="293" s="5" customFormat="1" x14ac:dyDescent="0.25"/>
    <row r="294" s="5" customFormat="1" x14ac:dyDescent="0.25"/>
    <row r="295" s="5" customFormat="1" x14ac:dyDescent="0.25"/>
    <row r="296" s="5" customFormat="1" x14ac:dyDescent="0.25"/>
    <row r="297" s="5" customFormat="1" x14ac:dyDescent="0.25"/>
    <row r="298" s="5" customFormat="1" x14ac:dyDescent="0.25"/>
    <row r="299" s="5" customFormat="1" x14ac:dyDescent="0.25"/>
    <row r="300" s="5" customFormat="1" x14ac:dyDescent="0.25"/>
    <row r="301" s="5" customFormat="1" x14ac:dyDescent="0.25"/>
    <row r="302" s="5" customFormat="1" x14ac:dyDescent="0.25"/>
    <row r="303" s="5" customFormat="1" x14ac:dyDescent="0.25"/>
    <row r="304" s="5" customFormat="1" x14ac:dyDescent="0.25"/>
    <row r="305" s="5" customFormat="1" x14ac:dyDescent="0.25"/>
    <row r="306" s="5" customFormat="1" x14ac:dyDescent="0.25"/>
    <row r="307" s="5" customFormat="1" x14ac:dyDescent="0.25"/>
    <row r="308" s="5" customFormat="1" x14ac:dyDescent="0.25"/>
    <row r="309" s="5" customFormat="1" x14ac:dyDescent="0.25"/>
    <row r="310" s="5" customFormat="1" x14ac:dyDescent="0.25"/>
    <row r="311" s="5" customFormat="1" x14ac:dyDescent="0.25"/>
    <row r="312" s="5" customFormat="1" x14ac:dyDescent="0.25"/>
    <row r="313" s="5" customFormat="1" x14ac:dyDescent="0.25"/>
    <row r="314" s="5" customFormat="1" x14ac:dyDescent="0.25"/>
    <row r="315" s="5" customFormat="1" x14ac:dyDescent="0.25"/>
    <row r="316" s="5" customFormat="1" x14ac:dyDescent="0.25"/>
    <row r="317" s="5" customFormat="1" x14ac:dyDescent="0.25"/>
    <row r="318" s="5" customFormat="1" x14ac:dyDescent="0.25"/>
    <row r="319" s="5" customFormat="1" x14ac:dyDescent="0.25"/>
    <row r="320" s="5" customFormat="1" x14ac:dyDescent="0.25"/>
    <row r="321" s="5" customFormat="1" x14ac:dyDescent="0.25"/>
    <row r="322" s="5" customFormat="1" x14ac:dyDescent="0.25"/>
    <row r="323" s="5" customFormat="1" x14ac:dyDescent="0.25"/>
    <row r="324" s="5" customFormat="1" x14ac:dyDescent="0.25"/>
    <row r="325" s="5" customFormat="1" x14ac:dyDescent="0.25"/>
    <row r="326" s="5" customFormat="1" x14ac:dyDescent="0.25"/>
    <row r="327" s="5" customFormat="1" x14ac:dyDescent="0.25"/>
    <row r="328" s="5" customFormat="1" x14ac:dyDescent="0.25"/>
    <row r="329" s="5" customFormat="1" x14ac:dyDescent="0.25"/>
    <row r="330" s="5" customFormat="1" x14ac:dyDescent="0.25"/>
    <row r="331" s="5" customFormat="1" x14ac:dyDescent="0.25"/>
    <row r="332" s="5" customFormat="1" x14ac:dyDescent="0.25"/>
    <row r="333" s="5" customFormat="1" x14ac:dyDescent="0.25"/>
    <row r="334" s="5" customFormat="1" x14ac:dyDescent="0.25"/>
    <row r="335" s="5" customFormat="1" x14ac:dyDescent="0.25"/>
    <row r="336" s="5" customFormat="1" x14ac:dyDescent="0.25"/>
    <row r="337" s="5" customFormat="1" x14ac:dyDescent="0.25"/>
    <row r="338" s="5" customFormat="1" x14ac:dyDescent="0.25"/>
    <row r="339" s="5" customFormat="1" x14ac:dyDescent="0.25"/>
    <row r="340" s="5" customFormat="1" x14ac:dyDescent="0.25"/>
    <row r="341" s="5" customFormat="1" x14ac:dyDescent="0.25"/>
    <row r="342" s="5" customFormat="1" x14ac:dyDescent="0.25"/>
    <row r="343" s="5" customFormat="1" x14ac:dyDescent="0.25"/>
    <row r="344" s="5" customFormat="1" x14ac:dyDescent="0.25"/>
    <row r="345" s="5" customFormat="1" x14ac:dyDescent="0.25"/>
    <row r="346" s="5" customFormat="1" x14ac:dyDescent="0.25"/>
    <row r="347" s="5" customFormat="1" x14ac:dyDescent="0.25"/>
    <row r="348" s="5" customFormat="1" x14ac:dyDescent="0.25"/>
    <row r="349" s="5" customFormat="1" x14ac:dyDescent="0.25"/>
    <row r="350" s="5" customFormat="1" x14ac:dyDescent="0.25"/>
    <row r="351" s="5" customFormat="1" x14ac:dyDescent="0.25"/>
    <row r="352" s="5" customFormat="1" x14ac:dyDescent="0.25"/>
    <row r="353" s="5" customFormat="1" x14ac:dyDescent="0.25"/>
    <row r="354" s="5" customFormat="1" x14ac:dyDescent="0.25"/>
    <row r="355" s="5" customFormat="1" x14ac:dyDescent="0.25"/>
    <row r="356" s="5" customFormat="1" x14ac:dyDescent="0.25"/>
    <row r="357" s="5" customFormat="1" x14ac:dyDescent="0.25"/>
    <row r="358" s="5" customFormat="1" x14ac:dyDescent="0.25"/>
    <row r="359" s="5" customFormat="1" x14ac:dyDescent="0.25"/>
    <row r="360" s="5" customFormat="1" x14ac:dyDescent="0.25"/>
    <row r="361" s="5" customFormat="1" x14ac:dyDescent="0.25"/>
    <row r="362" s="5" customFormat="1" x14ac:dyDescent="0.25"/>
    <row r="363" s="5" customFormat="1" x14ac:dyDescent="0.25"/>
    <row r="364" s="5" customFormat="1" x14ac:dyDescent="0.25"/>
    <row r="365" s="5" customFormat="1" x14ac:dyDescent="0.25"/>
    <row r="366" s="5" customFormat="1" x14ac:dyDescent="0.25"/>
    <row r="367" s="5" customFormat="1" x14ac:dyDescent="0.25"/>
    <row r="368" s="5" customFormat="1" x14ac:dyDescent="0.25"/>
    <row r="369" s="5" customFormat="1" x14ac:dyDescent="0.25"/>
    <row r="370" s="5" customFormat="1" x14ac:dyDescent="0.25"/>
    <row r="371" s="5" customFormat="1" x14ac:dyDescent="0.25"/>
    <row r="372" s="5" customFormat="1" x14ac:dyDescent="0.25"/>
    <row r="373" s="5" customFormat="1" x14ac:dyDescent="0.25"/>
    <row r="374" s="5" customFormat="1" x14ac:dyDescent="0.25"/>
    <row r="375" s="5" customFormat="1" x14ac:dyDescent="0.25"/>
    <row r="376" s="5" customFormat="1" x14ac:dyDescent="0.25"/>
    <row r="377" s="5" customFormat="1" x14ac:dyDescent="0.25"/>
    <row r="378" s="5" customFormat="1" x14ac:dyDescent="0.25"/>
    <row r="379" s="5" customFormat="1" x14ac:dyDescent="0.25"/>
    <row r="380" s="5" customFormat="1" x14ac:dyDescent="0.25"/>
    <row r="381" s="5" customFormat="1" x14ac:dyDescent="0.25"/>
    <row r="382" s="5" customFormat="1" x14ac:dyDescent="0.25"/>
    <row r="383" s="5" customFormat="1" x14ac:dyDescent="0.25"/>
    <row r="384" s="5" customFormat="1" x14ac:dyDescent="0.25"/>
    <row r="385" s="5" customFormat="1" x14ac:dyDescent="0.25"/>
    <row r="386" s="5" customFormat="1" x14ac:dyDescent="0.25"/>
    <row r="387" s="5" customFormat="1" x14ac:dyDescent="0.25"/>
    <row r="388" s="5" customFormat="1" x14ac:dyDescent="0.25"/>
    <row r="389" s="5" customFormat="1" x14ac:dyDescent="0.25"/>
    <row r="390" s="5" customFormat="1" x14ac:dyDescent="0.25"/>
    <row r="391" s="5" customFormat="1" x14ac:dyDescent="0.25"/>
    <row r="392" s="5" customFormat="1" x14ac:dyDescent="0.25"/>
    <row r="393" s="5" customFormat="1" x14ac:dyDescent="0.25"/>
    <row r="394" s="5" customFormat="1" x14ac:dyDescent="0.25"/>
    <row r="395" s="5" customFormat="1" x14ac:dyDescent="0.25"/>
    <row r="396" s="5" customFormat="1" x14ac:dyDescent="0.25"/>
    <row r="397" s="5" customFormat="1" x14ac:dyDescent="0.25"/>
    <row r="398" s="5" customFormat="1" x14ac:dyDescent="0.25"/>
    <row r="399" s="5" customFormat="1" x14ac:dyDescent="0.25"/>
    <row r="400" s="5" customFormat="1" x14ac:dyDescent="0.25"/>
    <row r="401" s="5" customFormat="1" x14ac:dyDescent="0.25"/>
    <row r="402" s="5" customFormat="1" x14ac:dyDescent="0.25"/>
    <row r="403" s="5" customFormat="1" x14ac:dyDescent="0.25"/>
    <row r="404" s="5" customFormat="1" x14ac:dyDescent="0.25"/>
    <row r="405" s="5" customFormat="1" x14ac:dyDescent="0.25"/>
    <row r="406" s="5" customFormat="1" x14ac:dyDescent="0.25"/>
    <row r="407" s="5" customFormat="1" x14ac:dyDescent="0.25"/>
    <row r="408" s="5" customFormat="1" x14ac:dyDescent="0.25"/>
    <row r="409" s="5" customFormat="1" x14ac:dyDescent="0.25"/>
    <row r="410" s="5" customFormat="1" x14ac:dyDescent="0.25"/>
    <row r="411" s="5" customFormat="1" x14ac:dyDescent="0.25"/>
    <row r="412" s="5" customFormat="1" x14ac:dyDescent="0.25"/>
    <row r="413" s="5" customFormat="1" x14ac:dyDescent="0.25"/>
    <row r="414" s="5" customFormat="1" x14ac:dyDescent="0.25"/>
    <row r="415" s="5" customFormat="1" x14ac:dyDescent="0.25"/>
    <row r="416" s="5" customFormat="1" x14ac:dyDescent="0.25"/>
    <row r="417" s="5" customFormat="1" x14ac:dyDescent="0.25"/>
    <row r="418" s="5" customFormat="1" x14ac:dyDescent="0.25"/>
    <row r="419" s="5" customFormat="1" x14ac:dyDescent="0.25"/>
    <row r="420" s="5" customFormat="1" x14ac:dyDescent="0.25"/>
    <row r="421" s="5" customFormat="1" x14ac:dyDescent="0.25"/>
    <row r="422" s="5" customFormat="1" x14ac:dyDescent="0.25"/>
    <row r="423" s="5" customFormat="1" x14ac:dyDescent="0.25"/>
    <row r="424" s="5" customFormat="1" x14ac:dyDescent="0.25"/>
    <row r="425" s="5" customFormat="1" x14ac:dyDescent="0.25"/>
  </sheetData>
  <hyperlinks>
    <hyperlink ref="A1" r:id="rId1" display="http://www.interbuh.com.ua/ua/documents/oneregulations/95376"/>
    <hyperlink ref="A2" r:id="rId2" display="http://www.interbuh.com.ua/ua/documents/oneregulations/117454"/>
    <hyperlink ref="A16" r:id="rId3" display="http://www.interbuh.com.ua/ua/documents/oneregulations/102164"/>
  </hyperlinks>
  <pageMargins left="0.7" right="0.7" top="0.75" bottom="0.75" header="0.3" footer="0.3"/>
  <pageSetup paperSize="9" orientation="portrait" horizontalDpi="300" verticalDpi="300" r:id="rId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276C83-D0C0-4577-8DFF-EB67CA222A70}">
  <ds:schemaRefs>
    <ds:schemaRef ds:uri="http://purl.org/dc/elements/1.1/"/>
    <ds:schemaRef ds:uri="34080153-28b6-45f6-b1c8-49842029d766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22DDD16-A0FF-4154-9346-AFF2EBDE1F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379BF7-D039-4F40-939E-48A54ADFDD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Розрахунок</vt:lpstr>
      <vt:lpstr>Граничні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terms:created xsi:type="dcterms:W3CDTF">2020-11-19T01:16:12Z</dcterms:created>
  <dcterms:modified xsi:type="dcterms:W3CDTF">2020-11-19T13:16:49Z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